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.210\Finance\Concept\Concept\Southwest\"/>
    </mc:Choice>
  </mc:AlternateContent>
  <xr:revisionPtr revIDLastSave="0" documentId="13_ncr:1_{9CCCD89C-AD52-4B2F-94FC-F8E133A91963}" xr6:coauthVersionLast="47" xr6:coauthVersionMax="47" xr10:uidLastSave="{00000000-0000-0000-0000-000000000000}"/>
  <bookViews>
    <workbookView xWindow="-108" yWindow="-108" windowWidth="23256" windowHeight="12576" activeTab="1" xr2:uid="{61F979FF-0D6E-414B-B2E1-1CCAE1F03531}"/>
  </bookViews>
  <sheets>
    <sheet name="Loan" sheetId="1" r:id="rId1"/>
    <sheet name="10 Year Amortization" sheetId="2" r:id="rId2"/>
    <sheet name="Sheet1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1" i="1"/>
  <c r="K13" i="2"/>
  <c r="K12" i="2"/>
  <c r="K11" i="2"/>
  <c r="K10" i="2"/>
  <c r="K9" i="2"/>
  <c r="K8" i="2"/>
  <c r="K23" i="2" s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3" i="3"/>
  <c r="D5" i="3"/>
  <c r="D3" i="3"/>
  <c r="D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E43" i="3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3" i="3"/>
  <c r="E2" i="3"/>
  <c r="P23" i="2"/>
  <c r="J8" i="2"/>
  <c r="A16" i="1"/>
  <c r="A10" i="1"/>
  <c r="L3" i="1"/>
  <c r="A8" i="1" s="1"/>
  <c r="D1" i="2" l="1"/>
  <c r="D119" i="2" s="1"/>
  <c r="J9" i="2"/>
  <c r="L9" i="2" s="1"/>
  <c r="L8" i="2"/>
  <c r="J10" i="2"/>
  <c r="D187" i="2" l="1"/>
  <c r="D60" i="2"/>
  <c r="D160" i="2"/>
  <c r="D129" i="2"/>
  <c r="D66" i="2"/>
  <c r="D29" i="2"/>
  <c r="D99" i="2"/>
  <c r="D109" i="2"/>
  <c r="D68" i="2"/>
  <c r="D69" i="2"/>
  <c r="D54" i="2"/>
  <c r="D175" i="2"/>
  <c r="D89" i="2"/>
  <c r="D137" i="2"/>
  <c r="D74" i="2"/>
  <c r="D37" i="2"/>
  <c r="D43" i="2"/>
  <c r="D107" i="2"/>
  <c r="D172" i="2"/>
  <c r="D12" i="2"/>
  <c r="D76" i="2"/>
  <c r="D141" i="2"/>
  <c r="D93" i="2"/>
  <c r="D70" i="2"/>
  <c r="D183" i="2"/>
  <c r="D136" i="2"/>
  <c r="D186" i="2"/>
  <c r="D95" i="2"/>
  <c r="D185" i="2"/>
  <c r="D27" i="2"/>
  <c r="D85" i="2"/>
  <c r="D46" i="2"/>
  <c r="D47" i="2"/>
  <c r="D64" i="2"/>
  <c r="D131" i="2"/>
  <c r="D164" i="2"/>
  <c r="D57" i="2"/>
  <c r="D72" i="2"/>
  <c r="D10" i="2"/>
  <c r="F7" i="2"/>
  <c r="F8" i="2" s="1"/>
  <c r="D80" i="2"/>
  <c r="D145" i="2"/>
  <c r="D18" i="2"/>
  <c r="D82" i="2"/>
  <c r="D147" i="2"/>
  <c r="D53" i="2"/>
  <c r="D51" i="2"/>
  <c r="D115" i="2"/>
  <c r="D180" i="2"/>
  <c r="D20" i="2"/>
  <c r="D84" i="2"/>
  <c r="D149" i="2"/>
  <c r="D117" i="2"/>
  <c r="D78" i="2"/>
  <c r="D105" i="2"/>
  <c r="D121" i="2"/>
  <c r="D65" i="2"/>
  <c r="D127" i="2"/>
  <c r="D56" i="2"/>
  <c r="D58" i="2"/>
  <c r="D156" i="2"/>
  <c r="D13" i="2"/>
  <c r="D162" i="2"/>
  <c r="D9" i="2"/>
  <c r="D35" i="2"/>
  <c r="D133" i="2"/>
  <c r="D111" i="2"/>
  <c r="D139" i="2"/>
  <c r="D24" i="2"/>
  <c r="D88" i="2"/>
  <c r="D153" i="2"/>
  <c r="D26" i="2"/>
  <c r="D90" i="2"/>
  <c r="D155" i="2"/>
  <c r="D77" i="2"/>
  <c r="D59" i="2"/>
  <c r="D123" i="2"/>
  <c r="D188" i="2"/>
  <c r="D28" i="2"/>
  <c r="D92" i="2"/>
  <c r="D157" i="2"/>
  <c r="D14" i="2"/>
  <c r="D94" i="2"/>
  <c r="D154" i="2"/>
  <c r="D63" i="2"/>
  <c r="D71" i="2"/>
  <c r="D33" i="2"/>
  <c r="D21" i="2"/>
  <c r="D122" i="2"/>
  <c r="D124" i="2"/>
  <c r="D96" i="2"/>
  <c r="D98" i="2"/>
  <c r="D101" i="2"/>
  <c r="D100" i="2"/>
  <c r="D40" i="2"/>
  <c r="D104" i="2"/>
  <c r="D169" i="2"/>
  <c r="D42" i="2"/>
  <c r="D106" i="2"/>
  <c r="D171" i="2"/>
  <c r="D11" i="2"/>
  <c r="D75" i="2"/>
  <c r="D140" i="2"/>
  <c r="D45" i="2"/>
  <c r="D44" i="2"/>
  <c r="D108" i="2"/>
  <c r="D173" i="2"/>
  <c r="D30" i="2"/>
  <c r="D118" i="2"/>
  <c r="D31" i="2"/>
  <c r="D17" i="2"/>
  <c r="D23" i="2"/>
  <c r="D120" i="2"/>
  <c r="D91" i="2"/>
  <c r="D159" i="2"/>
  <c r="D32" i="2"/>
  <c r="D161" i="2"/>
  <c r="D34" i="2"/>
  <c r="D163" i="2"/>
  <c r="D67" i="2"/>
  <c r="D132" i="2"/>
  <c r="D36" i="2"/>
  <c r="D165" i="2"/>
  <c r="D22" i="2"/>
  <c r="D110" i="2"/>
  <c r="D144" i="2"/>
  <c r="D39" i="2"/>
  <c r="D174" i="2"/>
  <c r="D48" i="2"/>
  <c r="D112" i="2"/>
  <c r="D177" i="2"/>
  <c r="D50" i="2"/>
  <c r="D114" i="2"/>
  <c r="D179" i="2"/>
  <c r="D19" i="2"/>
  <c r="D83" i="2"/>
  <c r="D148" i="2"/>
  <c r="D61" i="2"/>
  <c r="D52" i="2"/>
  <c r="D116" i="2"/>
  <c r="D181" i="2"/>
  <c r="D38" i="2"/>
  <c r="D143" i="2"/>
  <c r="D152" i="2"/>
  <c r="D113" i="2"/>
  <c r="D16" i="2"/>
  <c r="D8" i="2"/>
  <c r="D102" i="2"/>
  <c r="D167" i="2"/>
  <c r="D176" i="2"/>
  <c r="D79" i="2"/>
  <c r="D170" i="2"/>
  <c r="D182" i="2"/>
  <c r="D130" i="2"/>
  <c r="D184" i="2"/>
  <c r="D62" i="2"/>
  <c r="D126" i="2"/>
  <c r="D41" i="2"/>
  <c r="C188" i="2"/>
  <c r="D158" i="2"/>
  <c r="D49" i="2"/>
  <c r="D125" i="2"/>
  <c r="D55" i="2"/>
  <c r="D168" i="2"/>
  <c r="D135" i="2"/>
  <c r="D73" i="2"/>
  <c r="D103" i="2"/>
  <c r="D178" i="2"/>
  <c r="D81" i="2"/>
  <c r="D146" i="2"/>
  <c r="D87" i="2"/>
  <c r="D97" i="2"/>
  <c r="D86" i="2"/>
  <c r="D151" i="2"/>
  <c r="D134" i="2"/>
  <c r="D15" i="2"/>
  <c r="D166" i="2"/>
  <c r="D138" i="2"/>
  <c r="D150" i="2"/>
  <c r="D142" i="2"/>
  <c r="D25" i="2"/>
  <c r="N15" i="2"/>
  <c r="N16" i="2"/>
  <c r="N9" i="2"/>
  <c r="N17" i="2"/>
  <c r="N18" i="2"/>
  <c r="N11" i="2"/>
  <c r="N19" i="2"/>
  <c r="N12" i="2"/>
  <c r="N20" i="2"/>
  <c r="N13" i="2"/>
  <c r="N21" i="2"/>
  <c r="N14" i="2"/>
  <c r="N22" i="2"/>
  <c r="N10" i="2"/>
  <c r="N8" i="2"/>
  <c r="J11" i="2"/>
  <c r="L10" i="2"/>
  <c r="D189" i="2" l="1"/>
  <c r="E8" i="2"/>
  <c r="C8" i="2" s="1"/>
  <c r="N23" i="2"/>
  <c r="J12" i="2"/>
  <c r="L11" i="2"/>
  <c r="F9" i="2"/>
  <c r="E9" i="2"/>
  <c r="C9" i="2" s="1"/>
  <c r="J13" i="2" l="1"/>
  <c r="L12" i="2"/>
  <c r="F10" i="2"/>
  <c r="E10" i="2"/>
  <c r="C10" i="2" s="1"/>
  <c r="J23" i="2" l="1"/>
  <c r="L13" i="2"/>
  <c r="J14" i="2"/>
  <c r="F11" i="2"/>
  <c r="E11" i="2"/>
  <c r="C11" i="2" s="1"/>
  <c r="J15" i="2" l="1"/>
  <c r="L14" i="2"/>
  <c r="F12" i="2"/>
  <c r="E12" i="2"/>
  <c r="C12" i="2" l="1"/>
  <c r="J16" i="2"/>
  <c r="L15" i="2"/>
  <c r="E13" i="2"/>
  <c r="C13" i="2" s="1"/>
  <c r="F13" i="2"/>
  <c r="J17" i="2" l="1"/>
  <c r="L16" i="2"/>
  <c r="E14" i="2"/>
  <c r="F14" i="2"/>
  <c r="C14" i="2" l="1"/>
  <c r="J18" i="2"/>
  <c r="L17" i="2"/>
  <c r="E15" i="2"/>
  <c r="C15" i="2" s="1"/>
  <c r="F15" i="2"/>
  <c r="J19" i="2" l="1"/>
  <c r="L18" i="2"/>
  <c r="E16" i="2"/>
  <c r="C16" i="2" s="1"/>
  <c r="F16" i="2"/>
  <c r="J20" i="2" l="1"/>
  <c r="L19" i="2"/>
  <c r="E17" i="2"/>
  <c r="C17" i="2" s="1"/>
  <c r="F17" i="2"/>
  <c r="J21" i="2" l="1"/>
  <c r="L20" i="2"/>
  <c r="E18" i="2"/>
  <c r="C18" i="2" s="1"/>
  <c r="F18" i="2"/>
  <c r="J22" i="2" l="1"/>
  <c r="L22" i="2" s="1"/>
  <c r="L21" i="2"/>
  <c r="E19" i="2"/>
  <c r="C19" i="2" s="1"/>
  <c r="F19" i="2"/>
  <c r="M8" i="2" l="1"/>
  <c r="E20" i="2"/>
  <c r="C20" i="2" s="1"/>
  <c r="F20" i="2"/>
  <c r="O8" i="2" l="1"/>
  <c r="Q8" i="2" s="1"/>
  <c r="F21" i="2"/>
  <c r="E21" i="2"/>
  <c r="C21" i="2" s="1"/>
  <c r="E22" i="2" l="1"/>
  <c r="C22" i="2" s="1"/>
  <c r="F22" i="2"/>
  <c r="E23" i="2" l="1"/>
  <c r="C23" i="2" s="1"/>
  <c r="F23" i="2"/>
  <c r="F24" i="2" l="1"/>
  <c r="E24" i="2"/>
  <c r="C24" i="2" s="1"/>
  <c r="F25" i="2" l="1"/>
  <c r="E25" i="2"/>
  <c r="C25" i="2" s="1"/>
  <c r="F26" i="2" l="1"/>
  <c r="E26" i="2"/>
  <c r="C26" i="2" s="1"/>
  <c r="E27" i="2" l="1"/>
  <c r="C27" i="2" s="1"/>
  <c r="F27" i="2"/>
  <c r="E28" i="2" l="1"/>
  <c r="C28" i="2" s="1"/>
  <c r="F28" i="2"/>
  <c r="E29" i="2" l="1"/>
  <c r="C29" i="2" s="1"/>
  <c r="F29" i="2"/>
  <c r="F30" i="2" l="1"/>
  <c r="E30" i="2"/>
  <c r="C30" i="2" s="1"/>
  <c r="E31" i="2" l="1"/>
  <c r="C31" i="2" s="1"/>
  <c r="F31" i="2"/>
  <c r="M9" i="2" l="1"/>
  <c r="F32" i="2"/>
  <c r="E32" i="2"/>
  <c r="C32" i="2" s="1"/>
  <c r="O9" i="2" l="1"/>
  <c r="Q9" i="2" s="1"/>
  <c r="F33" i="2"/>
  <c r="E33" i="2"/>
  <c r="C33" i="2" s="1"/>
  <c r="F34" i="2" l="1"/>
  <c r="E34" i="2"/>
  <c r="C34" i="2" s="1"/>
  <c r="E35" i="2" l="1"/>
  <c r="C35" i="2" s="1"/>
  <c r="F35" i="2"/>
  <c r="E36" i="2" l="1"/>
  <c r="C36" i="2" s="1"/>
  <c r="F36" i="2"/>
  <c r="E37" i="2" l="1"/>
  <c r="C37" i="2" s="1"/>
  <c r="F37" i="2"/>
  <c r="F38" i="2" l="1"/>
  <c r="E38" i="2"/>
  <c r="C38" i="2" s="1"/>
  <c r="F39" i="2" l="1"/>
  <c r="E39" i="2"/>
  <c r="C39" i="2" s="1"/>
  <c r="E40" i="2" l="1"/>
  <c r="C40" i="2" s="1"/>
  <c r="F40" i="2"/>
  <c r="F41" i="2" l="1"/>
  <c r="E41" i="2"/>
  <c r="C41" i="2" s="1"/>
  <c r="E42" i="2" l="1"/>
  <c r="C42" i="2" s="1"/>
  <c r="F42" i="2"/>
  <c r="F43" i="2" l="1"/>
  <c r="E43" i="2"/>
  <c r="C43" i="2" s="1"/>
  <c r="M10" i="2" l="1"/>
  <c r="E44" i="2"/>
  <c r="C44" i="2" s="1"/>
  <c r="F44" i="2"/>
  <c r="O10" i="2" l="1"/>
  <c r="Q10" i="2" s="1"/>
  <c r="E45" i="2"/>
  <c r="C45" i="2" s="1"/>
  <c r="F45" i="2"/>
  <c r="F46" i="2" l="1"/>
  <c r="E46" i="2"/>
  <c r="C46" i="2" s="1"/>
  <c r="E47" i="2" l="1"/>
  <c r="C47" i="2" s="1"/>
  <c r="F47" i="2"/>
  <c r="F48" i="2" l="1"/>
  <c r="E48" i="2"/>
  <c r="C48" i="2" s="1"/>
  <c r="F49" i="2" l="1"/>
  <c r="E49" i="2"/>
  <c r="C49" i="2" s="1"/>
  <c r="E50" i="2" l="1"/>
  <c r="C50" i="2" s="1"/>
  <c r="F50" i="2"/>
  <c r="F51" i="2" l="1"/>
  <c r="E51" i="2"/>
  <c r="C51" i="2" s="1"/>
  <c r="E52" i="2" l="1"/>
  <c r="C52" i="2" s="1"/>
  <c r="F52" i="2"/>
  <c r="E53" i="2" l="1"/>
  <c r="C53" i="2" s="1"/>
  <c r="F53" i="2"/>
  <c r="E54" i="2" l="1"/>
  <c r="C54" i="2" s="1"/>
  <c r="F54" i="2"/>
  <c r="E55" i="2" l="1"/>
  <c r="C55" i="2" s="1"/>
  <c r="F55" i="2"/>
  <c r="M11" i="2" l="1"/>
  <c r="F56" i="2"/>
  <c r="E56" i="2"/>
  <c r="C56" i="2" s="1"/>
  <c r="O11" i="2" l="1"/>
  <c r="Q11" i="2" s="1"/>
  <c r="F57" i="2"/>
  <c r="E57" i="2"/>
  <c r="C57" i="2" s="1"/>
  <c r="F58" i="2" l="1"/>
  <c r="E58" i="2"/>
  <c r="C58" i="2" s="1"/>
  <c r="F59" i="2" l="1"/>
  <c r="E59" i="2"/>
  <c r="C59" i="2" s="1"/>
  <c r="F60" i="2" l="1"/>
  <c r="E60" i="2"/>
  <c r="C60" i="2" s="1"/>
  <c r="E61" i="2" l="1"/>
  <c r="C61" i="2" s="1"/>
  <c r="F61" i="2"/>
  <c r="F62" i="2" l="1"/>
  <c r="E62" i="2"/>
  <c r="C62" i="2" s="1"/>
  <c r="F63" i="2" l="1"/>
  <c r="E63" i="2"/>
  <c r="C63" i="2" s="1"/>
  <c r="E64" i="2" l="1"/>
  <c r="C64" i="2" s="1"/>
  <c r="F64" i="2"/>
  <c r="E65" i="2" l="1"/>
  <c r="C65" i="2" s="1"/>
  <c r="F65" i="2"/>
  <c r="F66" i="2" l="1"/>
  <c r="E66" i="2"/>
  <c r="C66" i="2" s="1"/>
  <c r="E67" i="2" l="1"/>
  <c r="C67" i="2" s="1"/>
  <c r="F67" i="2"/>
  <c r="M12" i="2" l="1"/>
  <c r="E68" i="2"/>
  <c r="C68" i="2" s="1"/>
  <c r="F68" i="2"/>
  <c r="O12" i="2" l="1"/>
  <c r="Q12" i="2" s="1"/>
  <c r="E69" i="2"/>
  <c r="C69" i="2" s="1"/>
  <c r="F69" i="2"/>
  <c r="F70" i="2" l="1"/>
  <c r="E70" i="2"/>
  <c r="C70" i="2" s="1"/>
  <c r="E71" i="2" l="1"/>
  <c r="C71" i="2" s="1"/>
  <c r="F71" i="2"/>
  <c r="F72" i="2" l="1"/>
  <c r="E72" i="2"/>
  <c r="C72" i="2" s="1"/>
  <c r="E73" i="2" l="1"/>
  <c r="C73" i="2" s="1"/>
  <c r="F73" i="2"/>
  <c r="F74" i="2" l="1"/>
  <c r="E74" i="2"/>
  <c r="C74" i="2" s="1"/>
  <c r="F75" i="2" l="1"/>
  <c r="E75" i="2"/>
  <c r="C75" i="2" s="1"/>
  <c r="E76" i="2" l="1"/>
  <c r="C76" i="2" s="1"/>
  <c r="F76" i="2"/>
  <c r="E77" i="2" l="1"/>
  <c r="C77" i="2" s="1"/>
  <c r="F77" i="2"/>
  <c r="F78" i="2" l="1"/>
  <c r="E78" i="2"/>
  <c r="C78" i="2" s="1"/>
  <c r="E79" i="2" l="1"/>
  <c r="C79" i="2" s="1"/>
  <c r="F79" i="2"/>
  <c r="M13" i="2" l="1"/>
  <c r="O13" i="2" s="1"/>
  <c r="F80" i="2"/>
  <c r="E80" i="2"/>
  <c r="C80" i="2" s="1"/>
  <c r="E81" i="2" l="1"/>
  <c r="C81" i="2" s="1"/>
  <c r="F81" i="2"/>
  <c r="E82" i="2" l="1"/>
  <c r="C82" i="2" s="1"/>
  <c r="F82" i="2"/>
  <c r="E83" i="2" l="1"/>
  <c r="C83" i="2" s="1"/>
  <c r="F83" i="2"/>
  <c r="E84" i="2" l="1"/>
  <c r="C84" i="2" s="1"/>
  <c r="F84" i="2"/>
  <c r="E85" i="2" l="1"/>
  <c r="C85" i="2" s="1"/>
  <c r="F85" i="2"/>
  <c r="E86" i="2" l="1"/>
  <c r="C86" i="2" s="1"/>
  <c r="F86" i="2"/>
  <c r="E87" i="2" l="1"/>
  <c r="C87" i="2" s="1"/>
  <c r="F87" i="2"/>
  <c r="F88" i="2" l="1"/>
  <c r="E88" i="2"/>
  <c r="C88" i="2" s="1"/>
  <c r="F89" i="2" l="1"/>
  <c r="E89" i="2"/>
  <c r="C89" i="2" s="1"/>
  <c r="F90" i="2" l="1"/>
  <c r="E90" i="2"/>
  <c r="C90" i="2" s="1"/>
  <c r="E91" i="2" l="1"/>
  <c r="C91" i="2" s="1"/>
  <c r="F91" i="2"/>
  <c r="M14" i="2" l="1"/>
  <c r="E92" i="2"/>
  <c r="C92" i="2" s="1"/>
  <c r="F92" i="2"/>
  <c r="O14" i="2" l="1"/>
  <c r="E93" i="2"/>
  <c r="C93" i="2" s="1"/>
  <c r="F93" i="2"/>
  <c r="Q14" i="2" l="1"/>
  <c r="E94" i="2"/>
  <c r="C94" i="2" s="1"/>
  <c r="F94" i="2"/>
  <c r="E95" i="2" l="1"/>
  <c r="C95" i="2" s="1"/>
  <c r="F95" i="2"/>
  <c r="F96" i="2" l="1"/>
  <c r="E96" i="2"/>
  <c r="C96" i="2" s="1"/>
  <c r="F97" i="2" l="1"/>
  <c r="E97" i="2"/>
  <c r="C97" i="2" s="1"/>
  <c r="F98" i="2" l="1"/>
  <c r="E98" i="2"/>
  <c r="C98" i="2" s="1"/>
  <c r="E99" i="2" l="1"/>
  <c r="C99" i="2" s="1"/>
  <c r="F99" i="2"/>
  <c r="E100" i="2" l="1"/>
  <c r="C100" i="2" s="1"/>
  <c r="F100" i="2"/>
  <c r="E101" i="2" l="1"/>
  <c r="C101" i="2" s="1"/>
  <c r="F101" i="2"/>
  <c r="E102" i="2" l="1"/>
  <c r="C102" i="2" s="1"/>
  <c r="F102" i="2"/>
  <c r="E103" i="2" l="1"/>
  <c r="C103" i="2" s="1"/>
  <c r="F103" i="2"/>
  <c r="M15" i="2" l="1"/>
  <c r="F104" i="2"/>
  <c r="E104" i="2"/>
  <c r="C104" i="2" s="1"/>
  <c r="O15" i="2" l="1"/>
  <c r="Q15" i="2" s="1"/>
  <c r="E105" i="2"/>
  <c r="C105" i="2" s="1"/>
  <c r="F105" i="2"/>
  <c r="F106" i="2" l="1"/>
  <c r="E106" i="2"/>
  <c r="C106" i="2" s="1"/>
  <c r="E107" i="2" l="1"/>
  <c r="C107" i="2" s="1"/>
  <c r="F107" i="2"/>
  <c r="E108" i="2" l="1"/>
  <c r="C108" i="2" s="1"/>
  <c r="F108" i="2"/>
  <c r="E109" i="2" l="1"/>
  <c r="C109" i="2" s="1"/>
  <c r="F109" i="2"/>
  <c r="E110" i="2" l="1"/>
  <c r="C110" i="2" s="1"/>
  <c r="F110" i="2"/>
  <c r="E111" i="2" l="1"/>
  <c r="C111" i="2" s="1"/>
  <c r="F111" i="2"/>
  <c r="F112" i="2" l="1"/>
  <c r="E112" i="2"/>
  <c r="C112" i="2" s="1"/>
  <c r="F113" i="2" l="1"/>
  <c r="E113" i="2"/>
  <c r="C113" i="2" s="1"/>
  <c r="F114" i="2" l="1"/>
  <c r="E114" i="2"/>
  <c r="C114" i="2" s="1"/>
  <c r="E115" i="2" l="1"/>
  <c r="C115" i="2" s="1"/>
  <c r="F115" i="2"/>
  <c r="M16" i="2" l="1"/>
  <c r="O16" i="2" s="1"/>
  <c r="Q16" i="2" s="1"/>
  <c r="E116" i="2"/>
  <c r="C116" i="2" s="1"/>
  <c r="F116" i="2"/>
  <c r="E117" i="2" l="1"/>
  <c r="C117" i="2" s="1"/>
  <c r="F117" i="2"/>
  <c r="F118" i="2" l="1"/>
  <c r="E118" i="2"/>
  <c r="C118" i="2" s="1"/>
  <c r="E119" i="2" l="1"/>
  <c r="C119" i="2" s="1"/>
  <c r="F119" i="2"/>
  <c r="F120" i="2" l="1"/>
  <c r="E120" i="2"/>
  <c r="C120" i="2" s="1"/>
  <c r="F121" i="2" l="1"/>
  <c r="E121" i="2"/>
  <c r="C121" i="2" s="1"/>
  <c r="E122" i="2" l="1"/>
  <c r="C122" i="2" s="1"/>
  <c r="F122" i="2"/>
  <c r="F123" i="2" l="1"/>
  <c r="E123" i="2"/>
  <c r="C123" i="2" s="1"/>
  <c r="E124" i="2" l="1"/>
  <c r="C124" i="2" s="1"/>
  <c r="F124" i="2"/>
  <c r="E125" i="2" l="1"/>
  <c r="C125" i="2" s="1"/>
  <c r="F125" i="2"/>
  <c r="F126" i="2" l="1"/>
  <c r="E126" i="2"/>
  <c r="C126" i="2" s="1"/>
  <c r="M17" i="2" l="1"/>
  <c r="O17" i="2" s="1"/>
  <c r="Q17" i="2" s="1"/>
  <c r="E127" i="2"/>
  <c r="C127" i="2" s="1"/>
  <c r="F127" i="2"/>
  <c r="E129" i="2" l="1"/>
  <c r="F129" i="2"/>
  <c r="E130" i="2" l="1"/>
  <c r="C130" i="2" s="1"/>
  <c r="F130" i="2"/>
  <c r="C129" i="2"/>
  <c r="F131" i="2" l="1"/>
  <c r="E131" i="2"/>
  <c r="C131" i="2" s="1"/>
  <c r="E132" i="2" l="1"/>
  <c r="C132" i="2" s="1"/>
  <c r="F132" i="2"/>
  <c r="E133" i="2" l="1"/>
  <c r="C133" i="2" s="1"/>
  <c r="F133" i="2"/>
  <c r="E134" i="2" l="1"/>
  <c r="C134" i="2" s="1"/>
  <c r="F134" i="2"/>
  <c r="E135" i="2" l="1"/>
  <c r="C135" i="2" s="1"/>
  <c r="F135" i="2"/>
  <c r="E136" i="2" l="1"/>
  <c r="C136" i="2" s="1"/>
  <c r="F136" i="2"/>
  <c r="F137" i="2" l="1"/>
  <c r="E137" i="2"/>
  <c r="C137" i="2" s="1"/>
  <c r="F138" i="2" l="1"/>
  <c r="E138" i="2"/>
  <c r="C138" i="2" s="1"/>
  <c r="F139" i="2" l="1"/>
  <c r="E139" i="2"/>
  <c r="C139" i="2" s="1"/>
  <c r="E140" i="2" l="1"/>
  <c r="C140" i="2" s="1"/>
  <c r="M18" i="2" s="1"/>
  <c r="F140" i="2"/>
  <c r="O18" i="2" l="1"/>
  <c r="Q18" i="2" s="1"/>
  <c r="E141" i="2"/>
  <c r="C141" i="2" s="1"/>
  <c r="F141" i="2"/>
  <c r="E142" i="2" l="1"/>
  <c r="C142" i="2" s="1"/>
  <c r="F142" i="2"/>
  <c r="E143" i="2" l="1"/>
  <c r="C143" i="2" s="1"/>
  <c r="F143" i="2"/>
  <c r="E144" i="2" l="1"/>
  <c r="C144" i="2" s="1"/>
  <c r="F144" i="2"/>
  <c r="F145" i="2" l="1"/>
  <c r="E145" i="2"/>
  <c r="C145" i="2" s="1"/>
  <c r="E146" i="2" l="1"/>
  <c r="C146" i="2" s="1"/>
  <c r="F146" i="2"/>
  <c r="F147" i="2" l="1"/>
  <c r="E147" i="2"/>
  <c r="C147" i="2" s="1"/>
  <c r="E148" i="2" l="1"/>
  <c r="C148" i="2" s="1"/>
  <c r="F148" i="2"/>
  <c r="E149" i="2" l="1"/>
  <c r="C149" i="2" s="1"/>
  <c r="F149" i="2"/>
  <c r="E150" i="2" l="1"/>
  <c r="C150" i="2" s="1"/>
  <c r="F150" i="2"/>
  <c r="E151" i="2" l="1"/>
  <c r="C151" i="2" s="1"/>
  <c r="F151" i="2"/>
  <c r="E152" i="2" l="1"/>
  <c r="C152" i="2" s="1"/>
  <c r="F152" i="2"/>
  <c r="M19" i="2" l="1"/>
  <c r="E153" i="2"/>
  <c r="C153" i="2" s="1"/>
  <c r="F153" i="2"/>
  <c r="O19" i="2" l="1"/>
  <c r="Q19" i="2" s="1"/>
  <c r="F154" i="2"/>
  <c r="E154" i="2"/>
  <c r="C154" i="2" s="1"/>
  <c r="F155" i="2" l="1"/>
  <c r="E155" i="2"/>
  <c r="C155" i="2" s="1"/>
  <c r="E156" i="2" l="1"/>
  <c r="C156" i="2" s="1"/>
  <c r="F156" i="2"/>
  <c r="E157" i="2" l="1"/>
  <c r="C157" i="2" s="1"/>
  <c r="F157" i="2"/>
  <c r="E158" i="2" l="1"/>
  <c r="C158" i="2" s="1"/>
  <c r="F158" i="2"/>
  <c r="F159" i="2" l="1"/>
  <c r="E159" i="2"/>
  <c r="C159" i="2" s="1"/>
  <c r="E160" i="2" l="1"/>
  <c r="C160" i="2" s="1"/>
  <c r="F160" i="2"/>
  <c r="F161" i="2" l="1"/>
  <c r="E161" i="2"/>
  <c r="C161" i="2" s="1"/>
  <c r="F162" i="2" l="1"/>
  <c r="E162" i="2"/>
  <c r="C162" i="2" s="1"/>
  <c r="F163" i="2" l="1"/>
  <c r="E163" i="2"/>
  <c r="C163" i="2" s="1"/>
  <c r="E164" i="2" l="1"/>
  <c r="C164" i="2" s="1"/>
  <c r="M20" i="2" s="1"/>
  <c r="F164" i="2"/>
  <c r="O20" i="2" l="1"/>
  <c r="Q20" i="2" s="1"/>
  <c r="F165" i="2"/>
  <c r="E165" i="2"/>
  <c r="C165" i="2" s="1"/>
  <c r="E166" i="2" l="1"/>
  <c r="C166" i="2" s="1"/>
  <c r="F166" i="2"/>
  <c r="E167" i="2" l="1"/>
  <c r="C167" i="2" s="1"/>
  <c r="F167" i="2"/>
  <c r="E168" i="2" l="1"/>
  <c r="C168" i="2" s="1"/>
  <c r="F168" i="2"/>
  <c r="E169" i="2" l="1"/>
  <c r="C169" i="2" s="1"/>
  <c r="F169" i="2"/>
  <c r="E170" i="2" l="1"/>
  <c r="C170" i="2" s="1"/>
  <c r="F170" i="2"/>
  <c r="E171" i="2" l="1"/>
  <c r="C171" i="2" s="1"/>
  <c r="F171" i="2"/>
  <c r="E172" i="2" l="1"/>
  <c r="C172" i="2" s="1"/>
  <c r="F172" i="2"/>
  <c r="E173" i="2" l="1"/>
  <c r="C173" i="2" s="1"/>
  <c r="F173" i="2"/>
  <c r="F174" i="2" l="1"/>
  <c r="E174" i="2"/>
  <c r="C174" i="2" s="1"/>
  <c r="E175" i="2" l="1"/>
  <c r="C175" i="2" s="1"/>
  <c r="F175" i="2"/>
  <c r="E176" i="2" l="1"/>
  <c r="C176" i="2" s="1"/>
  <c r="M21" i="2" s="1"/>
  <c r="F176" i="2"/>
  <c r="O21" i="2" l="1"/>
  <c r="Q21" i="2" s="1"/>
  <c r="F177" i="2"/>
  <c r="E177" i="2"/>
  <c r="C177" i="2" s="1"/>
  <c r="F178" i="2" l="1"/>
  <c r="E178" i="2"/>
  <c r="C178" i="2" s="1"/>
  <c r="E179" i="2" l="1"/>
  <c r="C179" i="2" s="1"/>
  <c r="F179" i="2"/>
  <c r="F180" i="2" l="1"/>
  <c r="E180" i="2"/>
  <c r="C180" i="2" s="1"/>
  <c r="E181" i="2" l="1"/>
  <c r="C181" i="2" s="1"/>
  <c r="F181" i="2"/>
  <c r="E182" i="2" l="1"/>
  <c r="C182" i="2" s="1"/>
  <c r="F182" i="2"/>
  <c r="E183" i="2" l="1"/>
  <c r="C183" i="2" s="1"/>
  <c r="F183" i="2"/>
  <c r="E184" i="2" l="1"/>
  <c r="C184" i="2" s="1"/>
  <c r="F184" i="2"/>
  <c r="F185" i="2" l="1"/>
  <c r="E185" i="2"/>
  <c r="C185" i="2" s="1"/>
  <c r="E186" i="2" l="1"/>
  <c r="C186" i="2" s="1"/>
  <c r="F186" i="2"/>
  <c r="F187" i="2" l="1"/>
  <c r="E187" i="2"/>
  <c r="C187" i="2" s="1"/>
  <c r="M22" i="2" l="1"/>
  <c r="C189" i="2"/>
  <c r="E188" i="2"/>
  <c r="E189" i="2" s="1"/>
  <c r="M25" i="2" s="1"/>
  <c r="F188" i="2"/>
  <c r="O22" i="2" l="1"/>
  <c r="M23" i="2"/>
  <c r="Q13" i="2"/>
  <c r="L23" i="2"/>
  <c r="O23" i="2" l="1"/>
  <c r="Q22" i="2"/>
  <c r="Q23" i="2" s="1"/>
  <c r="M26" i="2" s="1"/>
</calcChain>
</file>

<file path=xl/sharedStrings.xml><?xml version="1.0" encoding="utf-8"?>
<sst xmlns="http://schemas.openxmlformats.org/spreadsheetml/2006/main" count="59" uniqueCount="58">
  <si>
    <t>Illinois</t>
  </si>
  <si>
    <t>Asset Name</t>
  </si>
  <si>
    <t>State</t>
  </si>
  <si>
    <t>Square Footage</t>
  </si>
  <si>
    <t>Student Capacity</t>
  </si>
  <si>
    <t>Yr Built</t>
  </si>
  <si>
    <t>PropCo Name</t>
  </si>
  <si>
    <t>EPR Book Value</t>
  </si>
  <si>
    <t>Buyout Amount</t>
  </si>
  <si>
    <t>Second Purchase Option Date</t>
  </si>
  <si>
    <t>Second Purchase Option Premium</t>
  </si>
  <si>
    <t>Assumed Buyout Date</t>
  </si>
  <si>
    <t>Interest Rate</t>
  </si>
  <si>
    <t>Loan</t>
  </si>
  <si>
    <t xml:space="preserve">                                                                   </t>
  </si>
  <si>
    <t>10 Year Amortizaon</t>
  </si>
  <si>
    <t>Balance</t>
  </si>
  <si>
    <t>Interest</t>
  </si>
  <si>
    <t>Payment</t>
  </si>
  <si>
    <t>1st Year</t>
  </si>
  <si>
    <t>Rent</t>
  </si>
  <si>
    <t>2nd Year</t>
  </si>
  <si>
    <t>3rd Year</t>
  </si>
  <si>
    <t>4th Year</t>
  </si>
  <si>
    <t>5th Year</t>
  </si>
  <si>
    <t>6th Year</t>
  </si>
  <si>
    <t>7th Year</t>
  </si>
  <si>
    <t>8th Year</t>
  </si>
  <si>
    <t>9th Year</t>
  </si>
  <si>
    <t>10th Year</t>
  </si>
  <si>
    <t>Savings</t>
  </si>
  <si>
    <t>Loan Amount</t>
  </si>
  <si>
    <t>Amortization</t>
  </si>
  <si>
    <t>Total Interest Paid</t>
  </si>
  <si>
    <t>Principal</t>
  </si>
  <si>
    <t>Property Tax</t>
  </si>
  <si>
    <t>Total Saving</t>
  </si>
  <si>
    <t xml:space="preserve">Constant Principal Payment </t>
  </si>
  <si>
    <t>Purchase Price</t>
  </si>
  <si>
    <t>Total Savings</t>
  </si>
  <si>
    <t>Total Cost</t>
  </si>
  <si>
    <t>5401 S. Western Blvd.</t>
  </si>
  <si>
    <t>RM Horizon Science IL LLC</t>
  </si>
  <si>
    <t>Horizon SW</t>
  </si>
  <si>
    <t>5/3 Improvement loan</t>
  </si>
  <si>
    <t>15 Years</t>
  </si>
  <si>
    <t>Impr Loan</t>
  </si>
  <si>
    <t>11th Year</t>
  </si>
  <si>
    <t>12th Year</t>
  </si>
  <si>
    <t>13th Year</t>
  </si>
  <si>
    <t>14th Year</t>
  </si>
  <si>
    <t>15th Year</t>
  </si>
  <si>
    <t>5/3 Loan</t>
  </si>
  <si>
    <t>Concept Loan</t>
  </si>
  <si>
    <t>Total</t>
  </si>
  <si>
    <t>25% Downpayment</t>
  </si>
  <si>
    <t>Early buyout</t>
  </si>
  <si>
    <t>Refinance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</si>
</sst>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yyyy"/>
    <numFmt numFmtId="166" formatCode="_(&quot;$&quot;* #,##0_);_(&quot;$&quot;* \(#,##0\);_(&quot;$&quot;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top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/>
    <xf numFmtId="0" fontId="0" fillId="0" borderId="0" xfId="0" applyFont="1" applyFill="1" applyBorder="1" applyAlignment="1"/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0" fillId="4" borderId="6" xfId="1" applyNumberFormat="1" applyFont="1" applyFill="1" applyBorder="1"/>
    <xf numFmtId="164" fontId="0" fillId="4" borderId="7" xfId="1" applyNumberFormat="1" applyFont="1" applyFill="1" applyBorder="1"/>
    <xf numFmtId="0" fontId="0" fillId="4" borderId="7" xfId="0" applyFont="1" applyFill="1" applyBorder="1"/>
    <xf numFmtId="164" fontId="0" fillId="4" borderId="6" xfId="0" applyNumberFormat="1" applyFont="1" applyFill="1" applyBorder="1"/>
    <xf numFmtId="10" fontId="0" fillId="4" borderId="6" xfId="5" applyNumberFormat="1" applyFont="1" applyFill="1" applyBorder="1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9" fontId="0" fillId="0" borderId="0" xfId="5" applyFont="1"/>
    <xf numFmtId="0" fontId="0" fillId="4" borderId="0" xfId="0" applyFill="1"/>
    <xf numFmtId="44" fontId="0" fillId="0" borderId="0" xfId="0" applyNumberFormat="1" applyFont="1"/>
    <xf numFmtId="0" fontId="0" fillId="0" borderId="6" xfId="0" applyBorder="1"/>
    <xf numFmtId="164" fontId="0" fillId="0" borderId="0" xfId="1" applyNumberFormat="1" applyFont="1" applyBorder="1"/>
    <xf numFmtId="164" fontId="0" fillId="0" borderId="0" xfId="0" applyNumberFormat="1" applyBorder="1"/>
    <xf numFmtId="164" fontId="0" fillId="0" borderId="7" xfId="0" applyNumberFormat="1" applyBorder="1"/>
    <xf numFmtId="0" fontId="0" fillId="4" borderId="8" xfId="0" applyFont="1" applyFill="1" applyBorder="1"/>
    <xf numFmtId="164" fontId="0" fillId="4" borderId="9" xfId="1" applyNumberFormat="1" applyFont="1" applyFill="1" applyBorder="1"/>
    <xf numFmtId="0" fontId="0" fillId="0" borderId="6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164" fontId="8" fillId="0" borderId="0" xfId="1" applyNumberFormat="1" applyFont="1"/>
    <xf numFmtId="10" fontId="8" fillId="0" borderId="0" xfId="5" applyNumberFormat="1" applyFont="1"/>
    <xf numFmtId="43" fontId="8" fillId="0" borderId="0" xfId="1" applyNumberFormat="1" applyFont="1"/>
    <xf numFmtId="0" fontId="8" fillId="0" borderId="7" xfId="0" applyFont="1" applyBorder="1" applyAlignment="1">
      <alignment horizontal="center"/>
    </xf>
    <xf numFmtId="166" fontId="8" fillId="0" borderId="0" xfId="4" applyNumberFormat="1" applyFont="1"/>
    <xf numFmtId="15" fontId="0" fillId="0" borderId="0" xfId="0" applyNumberFormat="1"/>
    <xf numFmtId="164" fontId="0" fillId="4" borderId="10" xfId="1" applyNumberFormat="1" applyFont="1" applyFill="1" applyBorder="1"/>
    <xf numFmtId="164" fontId="0" fillId="4" borderId="12" xfId="1" applyNumberFormat="1" applyFont="1" applyFill="1" applyBorder="1"/>
    <xf numFmtId="0" fontId="0" fillId="0" borderId="6" xfId="0" applyFont="1" applyBorder="1"/>
    <xf numFmtId="0" fontId="0" fillId="0" borderId="7" xfId="0" applyFont="1" applyBorder="1"/>
    <xf numFmtId="8" fontId="0" fillId="0" borderId="0" xfId="0" applyNumberFormat="1"/>
    <xf numFmtId="0" fontId="7" fillId="2" borderId="14" xfId="2" applyFont="1" applyFill="1" applyBorder="1" applyAlignment="1">
      <alignment horizontal="left" vertical="top" wrapText="1" indent="1"/>
    </xf>
    <xf numFmtId="0" fontId="7" fillId="0" borderId="14" xfId="2" applyFont="1" applyBorder="1" applyAlignment="1">
      <alignment horizontal="left" vertical="top" wrapText="1" indent="1"/>
    </xf>
    <xf numFmtId="164" fontId="7" fillId="0" borderId="14" xfId="1" applyNumberFormat="1" applyFont="1" applyBorder="1" applyAlignment="1">
      <alignment horizontal="center" vertical="top" wrapText="1"/>
    </xf>
    <xf numFmtId="165" fontId="7" fillId="0" borderId="14" xfId="1" applyNumberFormat="1" applyFont="1" applyBorder="1" applyAlignment="1">
      <alignment horizontal="center" vertical="top" wrapText="1"/>
    </xf>
    <xf numFmtId="166" fontId="7" fillId="0" borderId="14" xfId="3" applyNumberFormat="1" applyFont="1" applyFill="1" applyBorder="1" applyAlignment="1">
      <alignment horizontal="left" vertical="top" wrapText="1" indent="1"/>
    </xf>
    <xf numFmtId="14" fontId="7" fillId="0" borderId="14" xfId="3" applyNumberFormat="1" applyFont="1" applyFill="1" applyBorder="1" applyAlignment="1">
      <alignment horizontal="center" vertical="top" wrapText="1"/>
    </xf>
    <xf numFmtId="10" fontId="7" fillId="0" borderId="14" xfId="3" applyNumberFormat="1" applyFont="1" applyFill="1" applyBorder="1" applyAlignment="1">
      <alignment horizontal="center" vertical="top" wrapText="1"/>
    </xf>
    <xf numFmtId="166" fontId="7" fillId="3" borderId="14" xfId="3" applyNumberFormat="1" applyFont="1" applyFill="1" applyBorder="1" applyAlignment="1">
      <alignment horizontal="left" vertical="top" wrapText="1" indent="1"/>
    </xf>
    <xf numFmtId="17" fontId="0" fillId="0" borderId="0" xfId="0" applyNumberFormat="1"/>
    <xf numFmtId="0" fontId="0" fillId="6" borderId="0" xfId="0" applyFill="1"/>
    <xf numFmtId="15" fontId="0" fillId="0" borderId="0" xfId="0" applyNumberFormat="1" applyFill="1"/>
    <xf numFmtId="43" fontId="0" fillId="0" borderId="0" xfId="0" applyNumberFormat="1" applyFill="1"/>
    <xf numFmtId="0" fontId="0" fillId="7" borderId="0" xfId="0" applyFill="1"/>
    <xf numFmtId="0" fontId="0" fillId="8" borderId="6" xfId="0" applyFill="1" applyBorder="1"/>
    <xf numFmtId="164" fontId="0" fillId="8" borderId="0" xfId="1" applyNumberFormat="1" applyFont="1" applyFill="1" applyBorder="1"/>
    <xf numFmtId="164" fontId="0" fillId="8" borderId="0" xfId="0" applyNumberFormat="1" applyFill="1" applyBorder="1"/>
    <xf numFmtId="164" fontId="0" fillId="8" borderId="7" xfId="0" applyNumberFormat="1" applyFill="1" applyBorder="1"/>
    <xf numFmtId="0" fontId="0" fillId="8" borderId="8" xfId="0" applyFill="1" applyBorder="1"/>
    <xf numFmtId="164" fontId="0" fillId="8" borderId="13" xfId="1" applyNumberFormat="1" applyFont="1" applyFill="1" applyBorder="1"/>
    <xf numFmtId="164" fontId="0" fillId="8" borderId="13" xfId="0" applyNumberFormat="1" applyFill="1" applyBorder="1"/>
    <xf numFmtId="164" fontId="0" fillId="8" borderId="9" xfId="0" applyNumberFormat="1" applyFill="1" applyBorder="1"/>
    <xf numFmtId="43" fontId="0" fillId="0" borderId="0" xfId="0" applyNumberFormat="1" applyFont="1"/>
    <xf numFmtId="15" fontId="0" fillId="9" borderId="0" xfId="0" applyNumberFormat="1" applyFill="1"/>
    <xf numFmtId="43" fontId="0" fillId="9" borderId="0" xfId="0" applyNumberFormat="1" applyFill="1"/>
    <xf numFmtId="0" fontId="0" fillId="9" borderId="0" xfId="0" applyFill="1"/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0">
    <cellStyle name="Comma" xfId="1" builtinId="3"/>
    <cellStyle name="Comma 2" xfId="7" xr:uid="{3ADDA958-F02F-44C1-80CE-A6D1C8A157B8}"/>
    <cellStyle name="Currency" xfId="4" builtinId="4"/>
    <cellStyle name="Currency 2" xfId="3" xr:uid="{4C141D74-2521-5B42-9B36-3714A9036E4E}"/>
    <cellStyle name="Currency 3" xfId="8" xr:uid="{91546C49-CD1C-4EEC-A26D-1B9CE31E1BF0}"/>
    <cellStyle name="Normal" xfId="0" builtinId="0"/>
    <cellStyle name="Normal 2" xfId="2" xr:uid="{F8C01335-9AE4-3144-98E7-2E873EC6C7BC}"/>
    <cellStyle name="Normal 3" xfId="6" xr:uid="{EF1E69BA-3C74-4E8A-8059-43C662594E5D}"/>
    <cellStyle name="Percent" xfId="5" builtinId="5"/>
    <cellStyle name="Percent 2" xfId="9" xr:uid="{1D0ACDB7-9ADE-4295-A85D-63AA394D0F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3E1B-ECCB-6947-AA50-076A59A463C5}">
  <dimension ref="A1:L23"/>
  <sheetViews>
    <sheetView workbookViewId="0">
      <selection activeCell="A14" sqref="A14"/>
    </sheetView>
  </sheetViews>
  <sheetFormatPr defaultColWidth="11.19921875" defaultRowHeight="15.6" x14ac:dyDescent="0.3"/>
  <cols>
    <col min="1" max="1" width="12.3984375" style="1" customWidth="1"/>
    <col min="2" max="2" width="19.59765625" style="1" customWidth="1"/>
    <col min="3" max="3" width="11.19921875" style="1" bestFit="1" customWidth="1"/>
    <col min="4" max="4" width="15.19921875" style="1" customWidth="1"/>
    <col min="5" max="5" width="18.19921875" style="1" customWidth="1"/>
    <col min="6" max="6" width="12.19921875" style="1" customWidth="1"/>
    <col min="7" max="7" width="22.69921875" style="1" bestFit="1" customWidth="1"/>
    <col min="8" max="8" width="13.19921875" style="1" customWidth="1"/>
    <col min="9" max="9" width="13.69921875" style="1" customWidth="1"/>
    <col min="10" max="11" width="11.19921875" style="1" bestFit="1" customWidth="1"/>
    <col min="12" max="12" width="13.69921875" style="1" bestFit="1" customWidth="1"/>
    <col min="13" max="16384" width="11.19921875" style="1"/>
  </cols>
  <sheetData>
    <row r="1" spans="1:12" ht="16.2" thickBot="1" x14ac:dyDescent="0.35"/>
    <row r="2" spans="1:12" ht="63" thickBot="1" x14ac:dyDescent="0.35">
      <c r="A2" s="2" t="s">
        <v>1</v>
      </c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9</v>
      </c>
      <c r="J2" s="3" t="s">
        <v>10</v>
      </c>
      <c r="K2" s="3" t="s">
        <v>11</v>
      </c>
      <c r="L2" s="4" t="s">
        <v>8</v>
      </c>
    </row>
    <row r="3" spans="1:12" s="5" customFormat="1" ht="14.25" customHeight="1" x14ac:dyDescent="0.3">
      <c r="A3" s="44" t="s">
        <v>43</v>
      </c>
      <c r="B3" s="45" t="s">
        <v>41</v>
      </c>
      <c r="C3" s="45" t="s">
        <v>0</v>
      </c>
      <c r="D3" s="46">
        <v>65500</v>
      </c>
      <c r="E3" s="46">
        <v>735</v>
      </c>
      <c r="F3" s="47">
        <v>42587</v>
      </c>
      <c r="G3" s="45" t="s">
        <v>42</v>
      </c>
      <c r="H3" s="48">
        <v>11791908.619999999</v>
      </c>
      <c r="I3" s="49">
        <v>44013</v>
      </c>
      <c r="J3" s="50">
        <v>1.2</v>
      </c>
      <c r="K3" s="49">
        <v>44286</v>
      </c>
      <c r="L3" s="51">
        <f>H3*J3</f>
        <v>14150290.343999999</v>
      </c>
    </row>
    <row r="5" spans="1:12" x14ac:dyDescent="0.3">
      <c r="C5" s="12"/>
      <c r="H5" s="7"/>
      <c r="I5" s="7"/>
    </row>
    <row r="6" spans="1:12" ht="16.2" thickBot="1" x14ac:dyDescent="0.35">
      <c r="C6" s="10"/>
      <c r="H6" s="10"/>
      <c r="I6" s="10"/>
      <c r="L6" s="23"/>
    </row>
    <row r="7" spans="1:12" ht="16.2" thickBot="1" x14ac:dyDescent="0.35">
      <c r="A7" s="69" t="s">
        <v>15</v>
      </c>
      <c r="B7" s="70"/>
      <c r="C7" s="10"/>
      <c r="H7" s="10"/>
      <c r="I7" s="10"/>
    </row>
    <row r="8" spans="1:12" x14ac:dyDescent="0.3">
      <c r="A8" s="39">
        <f>L3</f>
        <v>14150290.343999999</v>
      </c>
      <c r="B8" s="40" t="s">
        <v>38</v>
      </c>
      <c r="C8" s="10"/>
      <c r="D8" s="65"/>
      <c r="H8" s="10"/>
      <c r="I8" s="10"/>
    </row>
    <row r="9" spans="1:12" x14ac:dyDescent="0.3">
      <c r="A9" s="16">
        <v>0</v>
      </c>
      <c r="B9" s="15" t="s">
        <v>56</v>
      </c>
      <c r="C9" s="10"/>
      <c r="H9" s="10"/>
      <c r="I9" s="10"/>
    </row>
    <row r="10" spans="1:12" x14ac:dyDescent="0.3">
      <c r="A10" s="16">
        <f>719730-11009</f>
        <v>708721</v>
      </c>
      <c r="B10" s="15" t="s">
        <v>44</v>
      </c>
      <c r="C10" s="10"/>
      <c r="H10" s="10"/>
      <c r="I10" s="10"/>
    </row>
    <row r="11" spans="1:12" x14ac:dyDescent="0.3">
      <c r="A11" s="16">
        <f>A8+A9+A10</f>
        <v>14859011.343999999</v>
      </c>
      <c r="B11" s="15" t="s">
        <v>40</v>
      </c>
      <c r="C11" s="10"/>
      <c r="H11" s="10"/>
      <c r="I11" s="10"/>
    </row>
    <row r="12" spans="1:12" x14ac:dyDescent="0.3">
      <c r="A12" s="41"/>
      <c r="B12" s="42"/>
      <c r="C12" s="10"/>
      <c r="H12" s="10"/>
      <c r="I12" s="10"/>
    </row>
    <row r="13" spans="1:12" x14ac:dyDescent="0.3">
      <c r="A13" s="16">
        <f>A11*0.25</f>
        <v>3714752.8359999997</v>
      </c>
      <c r="B13" s="15" t="s">
        <v>55</v>
      </c>
      <c r="C13" s="10"/>
      <c r="H13" s="10"/>
      <c r="I13" s="10"/>
    </row>
    <row r="14" spans="1:12" x14ac:dyDescent="0.3">
      <c r="A14" s="13">
        <v>11000000</v>
      </c>
      <c r="B14" s="15" t="s">
        <v>13</v>
      </c>
      <c r="C14" s="10"/>
      <c r="H14" s="10"/>
      <c r="I14" s="10"/>
    </row>
    <row r="15" spans="1:12" x14ac:dyDescent="0.3">
      <c r="A15" s="17">
        <v>3.3399999999999999E-2</v>
      </c>
      <c r="B15" s="14" t="s">
        <v>12</v>
      </c>
      <c r="C15" s="10"/>
      <c r="H15" s="10"/>
      <c r="I15" s="10"/>
      <c r="J15" s="8"/>
    </row>
    <row r="16" spans="1:12" ht="16.2" thickBot="1" x14ac:dyDescent="0.35">
      <c r="A16" s="28">
        <f>15*12</f>
        <v>180</v>
      </c>
      <c r="B16" s="29" t="s">
        <v>45</v>
      </c>
      <c r="F16" s="10"/>
      <c r="G16" s="10"/>
      <c r="H16" s="8"/>
    </row>
    <row r="17" spans="1:9" x14ac:dyDescent="0.3">
      <c r="F17" s="10"/>
      <c r="G17" s="7" t="s">
        <v>14</v>
      </c>
      <c r="H17" s="9"/>
      <c r="I17" s="6"/>
    </row>
    <row r="18" spans="1:9" x14ac:dyDescent="0.3">
      <c r="A18" s="10"/>
      <c r="F18" s="10"/>
      <c r="G18" s="10"/>
      <c r="H18" s="8"/>
    </row>
    <row r="19" spans="1:9" x14ac:dyDescent="0.3">
      <c r="A19" s="10"/>
      <c r="F19" s="10"/>
      <c r="G19" s="10"/>
      <c r="H19" s="8"/>
    </row>
    <row r="20" spans="1:9" x14ac:dyDescent="0.3">
      <c r="A20" s="10"/>
      <c r="F20" s="10"/>
      <c r="G20" s="10"/>
    </row>
    <row r="21" spans="1:9" x14ac:dyDescent="0.3">
      <c r="A21" s="10"/>
      <c r="F21" s="10"/>
      <c r="G21" s="10"/>
    </row>
    <row r="22" spans="1:9" x14ac:dyDescent="0.3">
      <c r="C22" s="11"/>
      <c r="H22" s="10"/>
      <c r="I22" s="10"/>
    </row>
    <row r="23" spans="1:9" x14ac:dyDescent="0.3">
      <c r="H23" s="10"/>
      <c r="I23" s="10"/>
    </row>
  </sheetData>
  <mergeCells count="1">
    <mergeCell ref="A7:B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C511-2740-45E5-BF6E-9A043AD84B19}">
  <dimension ref="A1:Q189"/>
  <sheetViews>
    <sheetView tabSelected="1" topLeftCell="B1" workbookViewId="0">
      <selection activeCell="L3" sqref="L3"/>
    </sheetView>
  </sheetViews>
  <sheetFormatPr defaultRowHeight="15.6" x14ac:dyDescent="0.3"/>
  <cols>
    <col min="1" max="1" width="4.59765625" customWidth="1"/>
    <col min="2" max="2" width="12.19921875" customWidth="1"/>
    <col min="3" max="4" width="13.69921875" bestFit="1" customWidth="1"/>
    <col min="5" max="5" width="12.59765625" bestFit="1" customWidth="1"/>
    <col min="6" max="6" width="13.69921875" bestFit="1" customWidth="1"/>
    <col min="7" max="7" width="2.19921875" style="22" customWidth="1"/>
    <col min="8" max="8" width="2.19921875" customWidth="1"/>
    <col min="9" max="9" width="12.5" customWidth="1"/>
    <col min="10" max="12" width="11.69921875" customWidth="1"/>
    <col min="13" max="13" width="13.69921875" bestFit="1" customWidth="1"/>
    <col min="14" max="14" width="13.69921875" customWidth="1"/>
    <col min="15" max="15" width="10.59765625" customWidth="1"/>
    <col min="16" max="16" width="11.8984375" bestFit="1" customWidth="1"/>
    <col min="17" max="17" width="11.09765625" bestFit="1" customWidth="1"/>
  </cols>
  <sheetData>
    <row r="1" spans="1:17" x14ac:dyDescent="0.3">
      <c r="C1" s="32" t="s">
        <v>31</v>
      </c>
      <c r="D1" s="33">
        <f>Loan!A14</f>
        <v>11000000</v>
      </c>
    </row>
    <row r="2" spans="1:17" x14ac:dyDescent="0.3">
      <c r="C2" s="32" t="s">
        <v>12</v>
      </c>
      <c r="D2" s="34">
        <v>3.3399999999999999E-2</v>
      </c>
    </row>
    <row r="3" spans="1:17" x14ac:dyDescent="0.3">
      <c r="C3" s="32" t="s">
        <v>32</v>
      </c>
      <c r="D3" s="32">
        <v>180</v>
      </c>
      <c r="E3" s="21"/>
      <c r="L3" s="20"/>
    </row>
    <row r="4" spans="1:17" x14ac:dyDescent="0.3">
      <c r="D4" s="43"/>
      <c r="J4" s="20"/>
    </row>
    <row r="5" spans="1:17" ht="16.2" thickBot="1" x14ac:dyDescent="0.35"/>
    <row r="6" spans="1:17" x14ac:dyDescent="0.3">
      <c r="C6" t="s">
        <v>18</v>
      </c>
      <c r="D6" t="s">
        <v>34</v>
      </c>
      <c r="E6" t="s">
        <v>17</v>
      </c>
      <c r="F6" t="s">
        <v>16</v>
      </c>
      <c r="I6" s="71" t="s">
        <v>37</v>
      </c>
      <c r="J6" s="72"/>
      <c r="K6" s="72"/>
      <c r="L6" s="72"/>
      <c r="M6" s="72"/>
      <c r="N6" s="72"/>
      <c r="O6" s="72"/>
      <c r="P6" s="72"/>
      <c r="Q6" s="73"/>
    </row>
    <row r="7" spans="1:17" x14ac:dyDescent="0.3">
      <c r="F7" s="35">
        <f>D1</f>
        <v>11000000</v>
      </c>
      <c r="I7" s="30"/>
      <c r="J7" s="31" t="s">
        <v>20</v>
      </c>
      <c r="K7" s="31" t="s">
        <v>46</v>
      </c>
      <c r="L7" s="31" t="s">
        <v>54</v>
      </c>
      <c r="M7" s="31" t="s">
        <v>52</v>
      </c>
      <c r="N7" s="31" t="s">
        <v>53</v>
      </c>
      <c r="O7" s="31" t="s">
        <v>30</v>
      </c>
      <c r="P7" s="31" t="s">
        <v>35</v>
      </c>
      <c r="Q7" s="36" t="s">
        <v>36</v>
      </c>
    </row>
    <row r="8" spans="1:17" x14ac:dyDescent="0.3">
      <c r="A8">
        <v>1</v>
      </c>
      <c r="B8" s="38">
        <v>44317</v>
      </c>
      <c r="C8" s="20">
        <f>D8+E8</f>
        <v>91727.777777777781</v>
      </c>
      <c r="D8" s="20">
        <f>D$1/180</f>
        <v>61111.111111111109</v>
      </c>
      <c r="E8" s="20">
        <f>F7*D$2/12</f>
        <v>30616.666666666668</v>
      </c>
      <c r="F8" s="20">
        <f>F7-D8</f>
        <v>10938888.888888888</v>
      </c>
      <c r="I8" s="24" t="s">
        <v>19</v>
      </c>
      <c r="J8" s="25">
        <f>(62065.66+21939.48+14703.85)*12</f>
        <v>1184507.8800000001</v>
      </c>
      <c r="K8" s="25">
        <f>SUM(Sheet1!B3:B14)</f>
        <v>154794.0025</v>
      </c>
      <c r="L8" s="25">
        <f>J8+K8</f>
        <v>1339301.8825000001</v>
      </c>
      <c r="M8" s="26">
        <f>SUM(C8:C19)</f>
        <v>1089507.2222222222</v>
      </c>
      <c r="N8" s="26">
        <f>Loan!A$13/15</f>
        <v>247650.18906666664</v>
      </c>
      <c r="O8" s="26">
        <f>L8-M8-N8</f>
        <v>2144.471211111173</v>
      </c>
      <c r="P8" s="26">
        <v>142653</v>
      </c>
      <c r="Q8" s="27">
        <f>P8+O8</f>
        <v>144797.47121111117</v>
      </c>
    </row>
    <row r="9" spans="1:17" x14ac:dyDescent="0.3">
      <c r="A9">
        <v>2</v>
      </c>
      <c r="B9" s="38">
        <v>44348</v>
      </c>
      <c r="C9" s="20">
        <f t="shared" ref="C9:C72" si="0">D9+E9</f>
        <v>91557.685185185182</v>
      </c>
      <c r="D9" s="20">
        <f t="shared" ref="D9:D72" si="1">D$1/180</f>
        <v>61111.111111111109</v>
      </c>
      <c r="E9" s="20">
        <f t="shared" ref="E9:E72" si="2">F8*D$2/12</f>
        <v>30446.574074074073</v>
      </c>
      <c r="F9" s="20">
        <f t="shared" ref="F9:F72" si="3">F8-D9</f>
        <v>10877777.777777776</v>
      </c>
      <c r="I9" s="24" t="s">
        <v>21</v>
      </c>
      <c r="J9" s="25">
        <f>J8*1.02</f>
        <v>1208198.0376000002</v>
      </c>
      <c r="K9" s="25">
        <f>SUM(Sheet1!B15:B26)</f>
        <v>150170.2225</v>
      </c>
      <c r="L9" s="25">
        <f t="shared" ref="L9:L21" si="4">J9+K9</f>
        <v>1358368.2601000001</v>
      </c>
      <c r="M9" s="26">
        <f>SUM(C20:C31)</f>
        <v>1065013.8888888883</v>
      </c>
      <c r="N9" s="26">
        <f>Loan!A$13/15</f>
        <v>247650.18906666664</v>
      </c>
      <c r="O9" s="26">
        <f t="shared" ref="O9:O22" si="5">L9-M9-N9</f>
        <v>45704.182144445134</v>
      </c>
      <c r="P9" s="26">
        <v>142653</v>
      </c>
      <c r="Q9" s="27">
        <f t="shared" ref="Q9:Q22" si="6">P9+O9</f>
        <v>188357.18214444513</v>
      </c>
    </row>
    <row r="10" spans="1:17" x14ac:dyDescent="0.3">
      <c r="A10">
        <v>3</v>
      </c>
      <c r="B10" s="38">
        <v>44378</v>
      </c>
      <c r="C10" s="20">
        <f t="shared" si="0"/>
        <v>91387.592592592584</v>
      </c>
      <c r="D10" s="20">
        <f t="shared" si="1"/>
        <v>61111.111111111109</v>
      </c>
      <c r="E10" s="20">
        <f t="shared" si="2"/>
        <v>30276.481481481474</v>
      </c>
      <c r="F10" s="20">
        <f t="shared" si="3"/>
        <v>10816666.666666664</v>
      </c>
      <c r="I10" s="24" t="s">
        <v>22</v>
      </c>
      <c r="J10" s="25">
        <f t="shared" ref="J10:J22" si="7">J9*1.02</f>
        <v>1232361.9983520003</v>
      </c>
      <c r="K10" s="25">
        <f>SUM(Sheet1!B27:B38)</f>
        <v>145546.44249999998</v>
      </c>
      <c r="L10" s="25">
        <f t="shared" si="4"/>
        <v>1377908.4408520001</v>
      </c>
      <c r="M10" s="26">
        <f>SUM(C32:C43)</f>
        <v>1040520.5555555547</v>
      </c>
      <c r="N10" s="26">
        <f>Loan!A$13/15</f>
        <v>247650.18906666664</v>
      </c>
      <c r="O10" s="26">
        <f t="shared" si="5"/>
        <v>89737.696229778812</v>
      </c>
      <c r="P10" s="26">
        <v>142653</v>
      </c>
      <c r="Q10" s="27">
        <f t="shared" si="6"/>
        <v>232390.69622977881</v>
      </c>
    </row>
    <row r="11" spans="1:17" x14ac:dyDescent="0.3">
      <c r="A11">
        <v>4</v>
      </c>
      <c r="B11" s="38">
        <v>44409</v>
      </c>
      <c r="C11" s="20">
        <f t="shared" si="0"/>
        <v>91217.499999999985</v>
      </c>
      <c r="D11" s="20">
        <f t="shared" si="1"/>
        <v>61111.111111111109</v>
      </c>
      <c r="E11" s="20">
        <f t="shared" si="2"/>
        <v>30106.38888888888</v>
      </c>
      <c r="F11" s="20">
        <f t="shared" si="3"/>
        <v>10755555.555555552</v>
      </c>
      <c r="I11" s="24" t="s">
        <v>23</v>
      </c>
      <c r="J11" s="25">
        <f t="shared" si="7"/>
        <v>1257009.2383190403</v>
      </c>
      <c r="K11" s="25">
        <f>SUM(Sheet1!B39:B50)</f>
        <v>140922.66249999998</v>
      </c>
      <c r="L11" s="25">
        <f t="shared" si="4"/>
        <v>1397931.9008190404</v>
      </c>
      <c r="M11" s="26">
        <f>SUM(C44:C55)</f>
        <v>1016027.2222222211</v>
      </c>
      <c r="N11" s="26">
        <f>Loan!A$13/15</f>
        <v>247650.18906666664</v>
      </c>
      <c r="O11" s="26">
        <f t="shared" si="5"/>
        <v>134254.48953015264</v>
      </c>
      <c r="P11" s="26">
        <v>142653</v>
      </c>
      <c r="Q11" s="27">
        <f t="shared" si="6"/>
        <v>276907.48953015264</v>
      </c>
    </row>
    <row r="12" spans="1:17" x14ac:dyDescent="0.3">
      <c r="A12">
        <v>5</v>
      </c>
      <c r="B12" s="38">
        <v>44440</v>
      </c>
      <c r="C12" s="20">
        <f t="shared" si="0"/>
        <v>91047.407407407401</v>
      </c>
      <c r="D12" s="20">
        <f t="shared" si="1"/>
        <v>61111.111111111109</v>
      </c>
      <c r="E12" s="20">
        <f t="shared" si="2"/>
        <v>29936.296296296288</v>
      </c>
      <c r="F12" s="20">
        <f t="shared" si="3"/>
        <v>10694444.44444444</v>
      </c>
      <c r="I12" s="24" t="s">
        <v>24</v>
      </c>
      <c r="J12" s="25">
        <f t="shared" si="7"/>
        <v>1282149.4230854211</v>
      </c>
      <c r="K12" s="25">
        <f>SUM(Sheet1!B51:B62)</f>
        <v>136298.88249999998</v>
      </c>
      <c r="L12" s="25">
        <f t="shared" si="4"/>
        <v>1418448.3055854212</v>
      </c>
      <c r="M12" s="26">
        <f>SUM(C56:C67)</f>
        <v>991533.8888888876</v>
      </c>
      <c r="N12" s="26">
        <f>Loan!A$13/15</f>
        <v>247650.18906666664</v>
      </c>
      <c r="O12" s="26">
        <f t="shared" si="5"/>
        <v>179264.22762986692</v>
      </c>
      <c r="P12" s="26">
        <v>142653</v>
      </c>
      <c r="Q12" s="27">
        <f t="shared" si="6"/>
        <v>321917.22762986692</v>
      </c>
    </row>
    <row r="13" spans="1:17" x14ac:dyDescent="0.3">
      <c r="A13">
        <v>6</v>
      </c>
      <c r="B13" s="38">
        <v>44470</v>
      </c>
      <c r="C13" s="20">
        <f t="shared" si="0"/>
        <v>90877.314814814803</v>
      </c>
      <c r="D13" s="20">
        <f t="shared" si="1"/>
        <v>61111.111111111109</v>
      </c>
      <c r="E13" s="20">
        <f t="shared" si="2"/>
        <v>29766.203703703693</v>
      </c>
      <c r="F13" s="20">
        <f t="shared" si="3"/>
        <v>10633333.333333328</v>
      </c>
      <c r="I13" s="24" t="s">
        <v>25</v>
      </c>
      <c r="J13" s="25">
        <f t="shared" si="7"/>
        <v>1307792.4115471295</v>
      </c>
      <c r="K13" s="25">
        <f>SUM(Sheet1!B63:B66)</f>
        <v>44405.45416666667</v>
      </c>
      <c r="L13" s="25">
        <f>J13+K13</f>
        <v>1352197.8657137961</v>
      </c>
      <c r="M13" s="26">
        <f>SUM(C68:C79)</f>
        <v>967040.55555555434</v>
      </c>
      <c r="N13" s="26">
        <f>Loan!A$13/15</f>
        <v>247650.18906666664</v>
      </c>
      <c r="O13" s="26">
        <f t="shared" si="5"/>
        <v>137507.12109157513</v>
      </c>
      <c r="P13" s="26">
        <v>142653</v>
      </c>
      <c r="Q13" s="27">
        <f t="shared" si="6"/>
        <v>280160.12109157513</v>
      </c>
    </row>
    <row r="14" spans="1:17" x14ac:dyDescent="0.3">
      <c r="A14">
        <v>7</v>
      </c>
      <c r="B14" s="38">
        <v>44501</v>
      </c>
      <c r="C14" s="20">
        <f t="shared" si="0"/>
        <v>90707.222222222204</v>
      </c>
      <c r="D14" s="20">
        <f t="shared" si="1"/>
        <v>61111.111111111109</v>
      </c>
      <c r="E14" s="20">
        <f t="shared" si="2"/>
        <v>29596.111111111095</v>
      </c>
      <c r="F14" s="20">
        <f t="shared" si="3"/>
        <v>10572222.222222216</v>
      </c>
      <c r="I14" s="24" t="s">
        <v>26</v>
      </c>
      <c r="J14" s="25">
        <f t="shared" si="7"/>
        <v>1333948.2597780721</v>
      </c>
      <c r="K14" s="25"/>
      <c r="L14" s="25">
        <f t="shared" si="4"/>
        <v>1333948.2597780721</v>
      </c>
      <c r="M14" s="26">
        <f>SUM(C80:C91)</f>
        <v>942547.22222222132</v>
      </c>
      <c r="N14" s="26">
        <f>Loan!A$13/15</f>
        <v>247650.18906666664</v>
      </c>
      <c r="O14" s="26">
        <f t="shared" si="5"/>
        <v>143750.84848918417</v>
      </c>
      <c r="P14" s="26">
        <v>142653</v>
      </c>
      <c r="Q14" s="27">
        <f t="shared" si="6"/>
        <v>286403.84848918417</v>
      </c>
    </row>
    <row r="15" spans="1:17" x14ac:dyDescent="0.3">
      <c r="A15">
        <v>8</v>
      </c>
      <c r="B15" s="38">
        <v>44531</v>
      </c>
      <c r="C15" s="20">
        <f t="shared" si="0"/>
        <v>90537.129629629606</v>
      </c>
      <c r="D15" s="20">
        <f t="shared" si="1"/>
        <v>61111.111111111109</v>
      </c>
      <c r="E15" s="20">
        <f t="shared" si="2"/>
        <v>29426.0185185185</v>
      </c>
      <c r="F15" s="20">
        <f t="shared" si="3"/>
        <v>10511111.111111104</v>
      </c>
      <c r="I15" s="24" t="s">
        <v>27</v>
      </c>
      <c r="J15" s="25">
        <f t="shared" si="7"/>
        <v>1360627.2249736337</v>
      </c>
      <c r="K15" s="25"/>
      <c r="L15" s="25">
        <f t="shared" si="4"/>
        <v>1360627.2249736337</v>
      </c>
      <c r="M15" s="26">
        <f>SUM(C92:C103)</f>
        <v>918053.88888888783</v>
      </c>
      <c r="N15" s="26">
        <f>Loan!A$13/15</f>
        <v>247650.18906666664</v>
      </c>
      <c r="O15" s="26">
        <f t="shared" si="5"/>
        <v>194923.14701807918</v>
      </c>
      <c r="P15" s="26">
        <v>142653</v>
      </c>
      <c r="Q15" s="27">
        <f t="shared" si="6"/>
        <v>337576.14701807918</v>
      </c>
    </row>
    <row r="16" spans="1:17" x14ac:dyDescent="0.3">
      <c r="A16">
        <v>9</v>
      </c>
      <c r="B16" s="38">
        <v>44562</v>
      </c>
      <c r="C16" s="20">
        <f t="shared" si="0"/>
        <v>90367.037037037022</v>
      </c>
      <c r="D16" s="20">
        <f t="shared" si="1"/>
        <v>61111.111111111109</v>
      </c>
      <c r="E16" s="20">
        <f t="shared" si="2"/>
        <v>29255.925925925909</v>
      </c>
      <c r="F16" s="20">
        <f t="shared" si="3"/>
        <v>10449999.999999993</v>
      </c>
      <c r="I16" s="24" t="s">
        <v>28</v>
      </c>
      <c r="J16" s="25">
        <f t="shared" si="7"/>
        <v>1387839.7694731064</v>
      </c>
      <c r="K16" s="25"/>
      <c r="L16" s="25">
        <f t="shared" si="4"/>
        <v>1387839.7694731064</v>
      </c>
      <c r="M16" s="26">
        <f>SUM(C104:C115)</f>
        <v>893560.55555555469</v>
      </c>
      <c r="N16" s="26">
        <f>Loan!A$13/15</f>
        <v>247650.18906666664</v>
      </c>
      <c r="O16" s="26">
        <f t="shared" si="5"/>
        <v>246629.02485088503</v>
      </c>
      <c r="P16" s="26">
        <v>142653</v>
      </c>
      <c r="Q16" s="27">
        <f t="shared" si="6"/>
        <v>389282.02485088503</v>
      </c>
    </row>
    <row r="17" spans="1:17" x14ac:dyDescent="0.3">
      <c r="A17">
        <v>10</v>
      </c>
      <c r="B17" s="38">
        <v>44593</v>
      </c>
      <c r="C17" s="20">
        <f t="shared" si="0"/>
        <v>90196.944444444423</v>
      </c>
      <c r="D17" s="20">
        <f t="shared" si="1"/>
        <v>61111.111111111109</v>
      </c>
      <c r="E17" s="20">
        <f t="shared" si="2"/>
        <v>29085.833333333314</v>
      </c>
      <c r="F17" s="20">
        <f t="shared" si="3"/>
        <v>10388888.888888881</v>
      </c>
      <c r="I17" s="24" t="s">
        <v>29</v>
      </c>
      <c r="J17" s="25">
        <f t="shared" si="7"/>
        <v>1415596.5648625686</v>
      </c>
      <c r="K17" s="25"/>
      <c r="L17" s="25">
        <f t="shared" si="4"/>
        <v>1415596.5648625686</v>
      </c>
      <c r="M17" s="26">
        <f>SUM(C115:C126)</f>
        <v>871108.33333333244</v>
      </c>
      <c r="N17" s="26">
        <f>Loan!A$13/15</f>
        <v>247650.18906666664</v>
      </c>
      <c r="O17" s="26">
        <f t="shared" si="5"/>
        <v>296838.04246256955</v>
      </c>
      <c r="P17" s="26">
        <v>142653</v>
      </c>
      <c r="Q17" s="27">
        <f t="shared" si="6"/>
        <v>439491.04246256955</v>
      </c>
    </row>
    <row r="18" spans="1:17" x14ac:dyDescent="0.3">
      <c r="A18">
        <v>11</v>
      </c>
      <c r="B18" s="38">
        <v>44621</v>
      </c>
      <c r="C18" s="20">
        <f t="shared" si="0"/>
        <v>90026.851851851825</v>
      </c>
      <c r="D18" s="20">
        <f t="shared" si="1"/>
        <v>61111.111111111109</v>
      </c>
      <c r="E18" s="20">
        <f t="shared" si="2"/>
        <v>28915.740740740715</v>
      </c>
      <c r="F18" s="20">
        <f t="shared" si="3"/>
        <v>10327777.777777769</v>
      </c>
      <c r="I18" s="57" t="s">
        <v>47</v>
      </c>
      <c r="J18" s="58">
        <f t="shared" si="7"/>
        <v>1443908.4961598201</v>
      </c>
      <c r="K18" s="58"/>
      <c r="L18" s="58">
        <f t="shared" si="4"/>
        <v>1443908.4961598201</v>
      </c>
      <c r="M18" s="59">
        <f>SUM(C129:C140)</f>
        <v>844573.88888888794</v>
      </c>
      <c r="N18" s="59">
        <f>Loan!A$13/15</f>
        <v>247650.18906666664</v>
      </c>
      <c r="O18" s="59">
        <f t="shared" si="5"/>
        <v>351684.41820426553</v>
      </c>
      <c r="P18" s="59">
        <v>142653</v>
      </c>
      <c r="Q18" s="60">
        <f t="shared" si="6"/>
        <v>494337.41820426553</v>
      </c>
    </row>
    <row r="19" spans="1:17" x14ac:dyDescent="0.3">
      <c r="A19">
        <v>12</v>
      </c>
      <c r="B19" s="38">
        <v>44652</v>
      </c>
      <c r="C19" s="20">
        <f t="shared" si="0"/>
        <v>89856.759259259226</v>
      </c>
      <c r="D19" s="20">
        <f t="shared" si="1"/>
        <v>61111.111111111109</v>
      </c>
      <c r="E19" s="20">
        <f t="shared" si="2"/>
        <v>28745.648148148121</v>
      </c>
      <c r="F19" s="20">
        <f t="shared" si="3"/>
        <v>10266666.666666657</v>
      </c>
      <c r="I19" s="57" t="s">
        <v>48</v>
      </c>
      <c r="J19" s="58">
        <f t="shared" si="7"/>
        <v>1472786.6660830164</v>
      </c>
      <c r="K19" s="58"/>
      <c r="L19" s="58">
        <f t="shared" si="4"/>
        <v>1472786.6660830164</v>
      </c>
      <c r="M19" s="59">
        <f>SUM(C141:C152)</f>
        <v>820080.55555555457</v>
      </c>
      <c r="N19" s="59">
        <f>Loan!A$13/15</f>
        <v>247650.18906666664</v>
      </c>
      <c r="O19" s="59">
        <f t="shared" si="5"/>
        <v>405055.92146079522</v>
      </c>
      <c r="P19" s="59">
        <v>142653</v>
      </c>
      <c r="Q19" s="60">
        <f t="shared" si="6"/>
        <v>547708.92146079522</v>
      </c>
    </row>
    <row r="20" spans="1:17" x14ac:dyDescent="0.3">
      <c r="A20">
        <v>13</v>
      </c>
      <c r="B20" s="38">
        <v>44682</v>
      </c>
      <c r="C20" s="20">
        <f t="shared" si="0"/>
        <v>89686.666666666642</v>
      </c>
      <c r="D20" s="20">
        <f t="shared" si="1"/>
        <v>61111.111111111109</v>
      </c>
      <c r="E20" s="20">
        <f t="shared" si="2"/>
        <v>28575.555555555529</v>
      </c>
      <c r="F20" s="20">
        <f t="shared" si="3"/>
        <v>10205555.555555545</v>
      </c>
      <c r="I20" s="57" t="s">
        <v>49</v>
      </c>
      <c r="J20" s="58">
        <f t="shared" si="7"/>
        <v>1502242.3994046769</v>
      </c>
      <c r="K20" s="58"/>
      <c r="L20" s="58">
        <f t="shared" si="4"/>
        <v>1502242.3994046769</v>
      </c>
      <c r="M20" s="59">
        <f>SUM(C153:C164)</f>
        <v>795587.22222222132</v>
      </c>
      <c r="N20" s="59">
        <f>Loan!A$13/15</f>
        <v>247650.18906666664</v>
      </c>
      <c r="O20" s="59">
        <f t="shared" si="5"/>
        <v>459004.9881157889</v>
      </c>
      <c r="P20" s="59">
        <v>142653</v>
      </c>
      <c r="Q20" s="60">
        <f t="shared" si="6"/>
        <v>601657.9881157889</v>
      </c>
    </row>
    <row r="21" spans="1:17" x14ac:dyDescent="0.3">
      <c r="A21">
        <v>14</v>
      </c>
      <c r="B21" s="38">
        <v>44713</v>
      </c>
      <c r="C21" s="20">
        <f t="shared" si="0"/>
        <v>89516.574074074044</v>
      </c>
      <c r="D21" s="20">
        <f t="shared" si="1"/>
        <v>61111.111111111109</v>
      </c>
      <c r="E21" s="20">
        <f t="shared" si="2"/>
        <v>28405.462962962934</v>
      </c>
      <c r="F21" s="20">
        <f t="shared" si="3"/>
        <v>10144444.444444433</v>
      </c>
      <c r="I21" s="57" t="s">
        <v>50</v>
      </c>
      <c r="J21" s="58">
        <f t="shared" si="7"/>
        <v>1532287.2473927704</v>
      </c>
      <c r="K21" s="58"/>
      <c r="L21" s="58">
        <f t="shared" si="4"/>
        <v>1532287.2473927704</v>
      </c>
      <c r="M21" s="59">
        <f>SUM(C165:C176)</f>
        <v>771093.88888888794</v>
      </c>
      <c r="N21" s="59">
        <f>Loan!A$13/15</f>
        <v>247650.18906666664</v>
      </c>
      <c r="O21" s="59">
        <f t="shared" si="5"/>
        <v>513543.16943721578</v>
      </c>
      <c r="P21" s="59">
        <v>142653</v>
      </c>
      <c r="Q21" s="60">
        <f t="shared" si="6"/>
        <v>656196.16943721578</v>
      </c>
    </row>
    <row r="22" spans="1:17" ht="16.2" thickBot="1" x14ac:dyDescent="0.35">
      <c r="A22">
        <v>15</v>
      </c>
      <c r="B22" s="38">
        <v>44743</v>
      </c>
      <c r="C22" s="20">
        <f t="shared" si="0"/>
        <v>89346.481481481445</v>
      </c>
      <c r="D22" s="20">
        <f t="shared" si="1"/>
        <v>61111.111111111109</v>
      </c>
      <c r="E22" s="20">
        <f t="shared" si="2"/>
        <v>28235.370370370336</v>
      </c>
      <c r="F22" s="20">
        <f t="shared" si="3"/>
        <v>10083333.333333321</v>
      </c>
      <c r="I22" s="61" t="s">
        <v>51</v>
      </c>
      <c r="J22" s="62">
        <f t="shared" si="7"/>
        <v>1562932.9923406257</v>
      </c>
      <c r="K22" s="62"/>
      <c r="L22" s="62">
        <f>J22+K22</f>
        <v>1562932.9923406257</v>
      </c>
      <c r="M22" s="63">
        <f>SUM(C177:C188)</f>
        <v>746430.46296296234</v>
      </c>
      <c r="N22" s="63">
        <f>Loan!A$13/15</f>
        <v>247650.18906666664</v>
      </c>
      <c r="O22" s="63">
        <f t="shared" si="5"/>
        <v>568852.34031099675</v>
      </c>
      <c r="P22" s="63">
        <v>142653</v>
      </c>
      <c r="Q22" s="64">
        <f t="shared" si="6"/>
        <v>711505.34031099675</v>
      </c>
    </row>
    <row r="23" spans="1:17" x14ac:dyDescent="0.3">
      <c r="A23">
        <v>16</v>
      </c>
      <c r="B23" s="38">
        <v>44774</v>
      </c>
      <c r="C23" s="20">
        <f t="shared" si="0"/>
        <v>89176.388888888847</v>
      </c>
      <c r="D23" s="20">
        <f t="shared" si="1"/>
        <v>61111.111111111109</v>
      </c>
      <c r="E23" s="20">
        <f t="shared" si="2"/>
        <v>28065.277777777741</v>
      </c>
      <c r="F23" s="20">
        <f t="shared" si="3"/>
        <v>10022222.222222209</v>
      </c>
      <c r="J23" s="19">
        <f>SUM(J8:J13)</f>
        <v>7472018.9889035914</v>
      </c>
      <c r="K23" s="19">
        <f>SUM(K8:K13)</f>
        <v>772137.66666666663</v>
      </c>
      <c r="L23" s="19">
        <f>SUM(L8:L13)</f>
        <v>8244156.6555702575</v>
      </c>
      <c r="M23" s="19">
        <f>SUM(M8:M22)</f>
        <v>13772679.35185184</v>
      </c>
      <c r="N23" s="19">
        <f>SUM(N8:N22)</f>
        <v>3714752.8359999997</v>
      </c>
      <c r="O23" s="19">
        <f>SUM(O8:O22)</f>
        <v>3768894.0881867101</v>
      </c>
      <c r="P23" s="19">
        <f>SUM(P8:P22)</f>
        <v>2139795</v>
      </c>
      <c r="Q23" s="19">
        <f>SUM(Q8:Q22)</f>
        <v>5908689.0881867101</v>
      </c>
    </row>
    <row r="24" spans="1:17" x14ac:dyDescent="0.3">
      <c r="A24">
        <v>17</v>
      </c>
      <c r="B24" s="38">
        <v>44805</v>
      </c>
      <c r="C24" s="20">
        <f t="shared" si="0"/>
        <v>89006.296296296263</v>
      </c>
      <c r="D24" s="20">
        <f t="shared" si="1"/>
        <v>61111.111111111109</v>
      </c>
      <c r="E24" s="20">
        <f t="shared" si="2"/>
        <v>27895.18518518515</v>
      </c>
      <c r="F24" s="20">
        <f t="shared" si="3"/>
        <v>9961111.111111097</v>
      </c>
    </row>
    <row r="25" spans="1:17" x14ac:dyDescent="0.3">
      <c r="A25">
        <v>18</v>
      </c>
      <c r="B25" s="38">
        <v>44835</v>
      </c>
      <c r="C25" s="20">
        <f t="shared" si="0"/>
        <v>88836.203703703664</v>
      </c>
      <c r="D25" s="20">
        <f t="shared" si="1"/>
        <v>61111.111111111109</v>
      </c>
      <c r="E25" s="20">
        <f t="shared" si="2"/>
        <v>27725.092592592555</v>
      </c>
      <c r="F25" s="20">
        <f t="shared" si="3"/>
        <v>9899999.9999999851</v>
      </c>
      <c r="I25" s="32" t="s">
        <v>33</v>
      </c>
      <c r="M25" s="37">
        <f>E189</f>
        <v>2770808.33333332</v>
      </c>
      <c r="N25" s="37"/>
    </row>
    <row r="26" spans="1:17" x14ac:dyDescent="0.3">
      <c r="A26">
        <v>19</v>
      </c>
      <c r="B26" s="38">
        <v>44866</v>
      </c>
      <c r="C26" s="20">
        <f t="shared" si="0"/>
        <v>88666.111111111066</v>
      </c>
      <c r="D26" s="20">
        <f t="shared" si="1"/>
        <v>61111.111111111109</v>
      </c>
      <c r="E26" s="20">
        <f t="shared" si="2"/>
        <v>27554.999999999956</v>
      </c>
      <c r="F26" s="20">
        <f t="shared" si="3"/>
        <v>9838888.8888888732</v>
      </c>
      <c r="I26" s="32" t="s">
        <v>39</v>
      </c>
      <c r="J26" s="32"/>
      <c r="K26" s="32"/>
      <c r="L26" s="32"/>
      <c r="M26" s="37">
        <f>Q23</f>
        <v>5908689.0881867101</v>
      </c>
      <c r="N26" s="37"/>
    </row>
    <row r="27" spans="1:17" x14ac:dyDescent="0.3">
      <c r="A27">
        <v>20</v>
      </c>
      <c r="B27" s="38">
        <v>44896</v>
      </c>
      <c r="C27" s="20">
        <f t="shared" si="0"/>
        <v>88496.018518518467</v>
      </c>
      <c r="D27" s="20">
        <f t="shared" si="1"/>
        <v>61111.111111111109</v>
      </c>
      <c r="E27" s="20">
        <f t="shared" si="2"/>
        <v>27384.907407407361</v>
      </c>
      <c r="F27" s="20">
        <f t="shared" si="3"/>
        <v>9777777.7777777612</v>
      </c>
    </row>
    <row r="28" spans="1:17" x14ac:dyDescent="0.3">
      <c r="A28">
        <v>21</v>
      </c>
      <c r="B28" s="38">
        <v>44927</v>
      </c>
      <c r="C28" s="20">
        <f t="shared" si="0"/>
        <v>88325.925925925883</v>
      </c>
      <c r="D28" s="20">
        <f t="shared" si="1"/>
        <v>61111.111111111109</v>
      </c>
      <c r="E28" s="20">
        <f t="shared" si="2"/>
        <v>27214.81481481477</v>
      </c>
      <c r="F28" s="20">
        <f t="shared" si="3"/>
        <v>9716666.6666666493</v>
      </c>
      <c r="I28" s="18"/>
      <c r="J28" s="19"/>
      <c r="K28" s="19"/>
      <c r="L28" s="19"/>
    </row>
    <row r="29" spans="1:17" x14ac:dyDescent="0.3">
      <c r="A29">
        <v>22</v>
      </c>
      <c r="B29" s="38">
        <v>44958</v>
      </c>
      <c r="C29" s="20">
        <f t="shared" si="0"/>
        <v>88155.833333333285</v>
      </c>
      <c r="D29" s="20">
        <f t="shared" si="1"/>
        <v>61111.111111111109</v>
      </c>
      <c r="E29" s="20">
        <f t="shared" si="2"/>
        <v>27044.722222222175</v>
      </c>
      <c r="F29" s="20">
        <f t="shared" si="3"/>
        <v>9655555.5555555373</v>
      </c>
    </row>
    <row r="30" spans="1:17" x14ac:dyDescent="0.3">
      <c r="A30">
        <v>23</v>
      </c>
      <c r="B30" s="38">
        <v>44986</v>
      </c>
      <c r="C30" s="20">
        <f t="shared" si="0"/>
        <v>87985.740740740686</v>
      </c>
      <c r="D30" s="20">
        <f t="shared" si="1"/>
        <v>61111.111111111109</v>
      </c>
      <c r="E30" s="20">
        <f t="shared" si="2"/>
        <v>26874.629629629577</v>
      </c>
      <c r="F30" s="20">
        <f t="shared" si="3"/>
        <v>9594444.4444444254</v>
      </c>
    </row>
    <row r="31" spans="1:17" x14ac:dyDescent="0.3">
      <c r="A31">
        <v>24</v>
      </c>
      <c r="B31" s="38">
        <v>45017</v>
      </c>
      <c r="C31" s="20">
        <f t="shared" si="0"/>
        <v>87815.648148148088</v>
      </c>
      <c r="D31" s="20">
        <f t="shared" si="1"/>
        <v>61111.111111111109</v>
      </c>
      <c r="E31" s="20">
        <f t="shared" si="2"/>
        <v>26704.537037036982</v>
      </c>
      <c r="F31" s="20">
        <f t="shared" si="3"/>
        <v>9533333.3333333135</v>
      </c>
    </row>
    <row r="32" spans="1:17" x14ac:dyDescent="0.3">
      <c r="A32">
        <v>25</v>
      </c>
      <c r="B32" s="38">
        <v>45047</v>
      </c>
      <c r="C32" s="20">
        <f t="shared" si="0"/>
        <v>87645.555555555504</v>
      </c>
      <c r="D32" s="20">
        <f t="shared" si="1"/>
        <v>61111.111111111109</v>
      </c>
      <c r="E32" s="20">
        <f t="shared" si="2"/>
        <v>26534.444444444391</v>
      </c>
      <c r="F32" s="20">
        <f t="shared" si="3"/>
        <v>9472222.2222222015</v>
      </c>
    </row>
    <row r="33" spans="1:12" x14ac:dyDescent="0.3">
      <c r="A33">
        <v>26</v>
      </c>
      <c r="B33" s="38">
        <v>45078</v>
      </c>
      <c r="C33" s="20">
        <f t="shared" si="0"/>
        <v>87475.462962962905</v>
      </c>
      <c r="D33" s="20">
        <f t="shared" si="1"/>
        <v>61111.111111111109</v>
      </c>
      <c r="E33" s="20">
        <f t="shared" si="2"/>
        <v>26364.351851851796</v>
      </c>
      <c r="F33" s="20">
        <f t="shared" si="3"/>
        <v>9411111.1111110896</v>
      </c>
    </row>
    <row r="34" spans="1:12" x14ac:dyDescent="0.3">
      <c r="A34">
        <v>27</v>
      </c>
      <c r="B34" s="38">
        <v>45108</v>
      </c>
      <c r="C34" s="20">
        <f t="shared" si="0"/>
        <v>87305.370370370307</v>
      </c>
      <c r="D34" s="20">
        <f t="shared" si="1"/>
        <v>61111.111111111109</v>
      </c>
      <c r="E34" s="20">
        <f t="shared" si="2"/>
        <v>26194.259259259197</v>
      </c>
      <c r="F34" s="20">
        <f t="shared" si="3"/>
        <v>9349999.9999999776</v>
      </c>
    </row>
    <row r="35" spans="1:12" x14ac:dyDescent="0.3">
      <c r="A35">
        <v>28</v>
      </c>
      <c r="B35" s="38">
        <v>45139</v>
      </c>
      <c r="C35" s="20">
        <f t="shared" si="0"/>
        <v>87135.277777777708</v>
      </c>
      <c r="D35" s="20">
        <f t="shared" si="1"/>
        <v>61111.111111111109</v>
      </c>
      <c r="E35" s="20">
        <f t="shared" si="2"/>
        <v>26024.166666666602</v>
      </c>
      <c r="F35" s="20">
        <f t="shared" si="3"/>
        <v>9288888.8888888657</v>
      </c>
    </row>
    <row r="36" spans="1:12" x14ac:dyDescent="0.3">
      <c r="A36">
        <v>29</v>
      </c>
      <c r="B36" s="38">
        <v>45170</v>
      </c>
      <c r="C36" s="20">
        <f t="shared" si="0"/>
        <v>86965.185185185124</v>
      </c>
      <c r="D36" s="20">
        <f t="shared" si="1"/>
        <v>61111.111111111109</v>
      </c>
      <c r="E36" s="20">
        <f t="shared" si="2"/>
        <v>25854.074074074011</v>
      </c>
      <c r="F36" s="20">
        <f t="shared" si="3"/>
        <v>9227777.7777777538</v>
      </c>
    </row>
    <row r="37" spans="1:12" x14ac:dyDescent="0.3">
      <c r="A37">
        <v>30</v>
      </c>
      <c r="B37" s="38">
        <v>45200</v>
      </c>
      <c r="C37" s="20">
        <f t="shared" si="0"/>
        <v>86795.092592592526</v>
      </c>
      <c r="D37" s="20">
        <f t="shared" si="1"/>
        <v>61111.111111111109</v>
      </c>
      <c r="E37" s="20">
        <f t="shared" si="2"/>
        <v>25683.981481481416</v>
      </c>
      <c r="F37" s="20">
        <f t="shared" si="3"/>
        <v>9166666.6666666418</v>
      </c>
    </row>
    <row r="38" spans="1:12" x14ac:dyDescent="0.3">
      <c r="A38">
        <v>31</v>
      </c>
      <c r="B38" s="38">
        <v>45231</v>
      </c>
      <c r="C38" s="20">
        <f t="shared" si="0"/>
        <v>86624.999999999927</v>
      </c>
      <c r="D38" s="20">
        <f t="shared" si="1"/>
        <v>61111.111111111109</v>
      </c>
      <c r="E38" s="20">
        <f t="shared" si="2"/>
        <v>25513.888888888818</v>
      </c>
      <c r="F38" s="20">
        <f t="shared" si="3"/>
        <v>9105555.5555555299</v>
      </c>
    </row>
    <row r="39" spans="1:12" x14ac:dyDescent="0.3">
      <c r="A39">
        <v>32</v>
      </c>
      <c r="B39" s="38">
        <v>45261</v>
      </c>
      <c r="C39" s="20">
        <f t="shared" si="0"/>
        <v>86454.907407407329</v>
      </c>
      <c r="D39" s="20">
        <f t="shared" si="1"/>
        <v>61111.111111111109</v>
      </c>
      <c r="E39" s="20">
        <f t="shared" si="2"/>
        <v>25343.796296296223</v>
      </c>
      <c r="F39" s="20">
        <f t="shared" si="3"/>
        <v>9044444.444444418</v>
      </c>
    </row>
    <row r="40" spans="1:12" x14ac:dyDescent="0.3">
      <c r="A40">
        <v>33</v>
      </c>
      <c r="B40" s="38">
        <v>45292</v>
      </c>
      <c r="C40" s="20">
        <f t="shared" si="0"/>
        <v>86284.814814814745</v>
      </c>
      <c r="D40" s="20">
        <f t="shared" si="1"/>
        <v>61111.111111111109</v>
      </c>
      <c r="E40" s="20">
        <f t="shared" si="2"/>
        <v>25173.703703703632</v>
      </c>
      <c r="F40" s="20">
        <f t="shared" si="3"/>
        <v>8983333.333333306</v>
      </c>
      <c r="I40" s="18"/>
      <c r="J40" s="19"/>
      <c r="K40" s="19"/>
      <c r="L40" s="19"/>
    </row>
    <row r="41" spans="1:12" x14ac:dyDescent="0.3">
      <c r="A41">
        <v>34</v>
      </c>
      <c r="B41" s="38">
        <v>45323</v>
      </c>
      <c r="C41" s="20">
        <f t="shared" si="0"/>
        <v>86114.722222222146</v>
      </c>
      <c r="D41" s="20">
        <f t="shared" si="1"/>
        <v>61111.111111111109</v>
      </c>
      <c r="E41" s="20">
        <f t="shared" si="2"/>
        <v>25003.611111111037</v>
      </c>
      <c r="F41" s="20">
        <f t="shared" si="3"/>
        <v>8922222.2222221941</v>
      </c>
    </row>
    <row r="42" spans="1:12" x14ac:dyDescent="0.3">
      <c r="A42">
        <v>35</v>
      </c>
      <c r="B42" s="38">
        <v>45352</v>
      </c>
      <c r="C42" s="20">
        <f t="shared" si="0"/>
        <v>85944.629629629548</v>
      </c>
      <c r="D42" s="20">
        <f t="shared" si="1"/>
        <v>61111.111111111109</v>
      </c>
      <c r="E42" s="20">
        <f t="shared" si="2"/>
        <v>24833.518518518438</v>
      </c>
      <c r="F42" s="20">
        <f t="shared" si="3"/>
        <v>8861111.1111110821</v>
      </c>
    </row>
    <row r="43" spans="1:12" x14ac:dyDescent="0.3">
      <c r="A43">
        <v>36</v>
      </c>
      <c r="B43" s="38">
        <v>45383</v>
      </c>
      <c r="C43" s="20">
        <f t="shared" si="0"/>
        <v>85774.537037036949</v>
      </c>
      <c r="D43" s="20">
        <f t="shared" si="1"/>
        <v>61111.111111111109</v>
      </c>
      <c r="E43" s="20">
        <f t="shared" si="2"/>
        <v>24663.425925925843</v>
      </c>
      <c r="F43" s="20">
        <f t="shared" si="3"/>
        <v>8799999.9999999702</v>
      </c>
    </row>
    <row r="44" spans="1:12" x14ac:dyDescent="0.3">
      <c r="A44">
        <v>37</v>
      </c>
      <c r="B44" s="38">
        <v>45413</v>
      </c>
      <c r="C44" s="20">
        <f t="shared" si="0"/>
        <v>85604.444444444365</v>
      </c>
      <c r="D44" s="20">
        <f t="shared" si="1"/>
        <v>61111.111111111109</v>
      </c>
      <c r="E44" s="20">
        <f t="shared" si="2"/>
        <v>24493.333333333252</v>
      </c>
      <c r="F44" s="20">
        <f t="shared" si="3"/>
        <v>8738888.8888888583</v>
      </c>
    </row>
    <row r="45" spans="1:12" x14ac:dyDescent="0.3">
      <c r="A45">
        <v>38</v>
      </c>
      <c r="B45" s="38">
        <v>45444</v>
      </c>
      <c r="C45" s="20">
        <f t="shared" si="0"/>
        <v>85434.351851851767</v>
      </c>
      <c r="D45" s="20">
        <f t="shared" si="1"/>
        <v>61111.111111111109</v>
      </c>
      <c r="E45" s="20">
        <f t="shared" si="2"/>
        <v>24323.240740740657</v>
      </c>
      <c r="F45" s="20">
        <f t="shared" si="3"/>
        <v>8677777.7777777463</v>
      </c>
    </row>
    <row r="46" spans="1:12" x14ac:dyDescent="0.3">
      <c r="A46">
        <v>39</v>
      </c>
      <c r="B46" s="38">
        <v>45474</v>
      </c>
      <c r="C46" s="20">
        <f t="shared" si="0"/>
        <v>85264.259259259168</v>
      </c>
      <c r="D46" s="20">
        <f t="shared" si="1"/>
        <v>61111.111111111109</v>
      </c>
      <c r="E46" s="20">
        <f t="shared" si="2"/>
        <v>24153.148148148059</v>
      </c>
      <c r="F46" s="20">
        <f t="shared" si="3"/>
        <v>8616666.6666666344</v>
      </c>
    </row>
    <row r="47" spans="1:12" x14ac:dyDescent="0.3">
      <c r="A47">
        <v>40</v>
      </c>
      <c r="B47" s="38">
        <v>45505</v>
      </c>
      <c r="C47" s="20">
        <f t="shared" si="0"/>
        <v>85094.16666666657</v>
      </c>
      <c r="D47" s="20">
        <f t="shared" si="1"/>
        <v>61111.111111111109</v>
      </c>
      <c r="E47" s="20">
        <f t="shared" si="2"/>
        <v>23983.055555555464</v>
      </c>
      <c r="F47" s="20">
        <f t="shared" si="3"/>
        <v>8555555.5555555224</v>
      </c>
    </row>
    <row r="48" spans="1:12" x14ac:dyDescent="0.3">
      <c r="A48">
        <v>41</v>
      </c>
      <c r="B48" s="38">
        <v>45536</v>
      </c>
      <c r="C48" s="20">
        <f t="shared" si="0"/>
        <v>84924.074074073986</v>
      </c>
      <c r="D48" s="20">
        <f t="shared" si="1"/>
        <v>61111.111111111109</v>
      </c>
      <c r="E48" s="20">
        <f t="shared" si="2"/>
        <v>23812.962962962873</v>
      </c>
      <c r="F48" s="20">
        <f t="shared" si="3"/>
        <v>8494444.4444444105</v>
      </c>
    </row>
    <row r="49" spans="1:12" x14ac:dyDescent="0.3">
      <c r="A49">
        <v>42</v>
      </c>
      <c r="B49" s="38">
        <v>45566</v>
      </c>
      <c r="C49" s="20">
        <f t="shared" si="0"/>
        <v>84753.981481481387</v>
      </c>
      <c r="D49" s="20">
        <f t="shared" si="1"/>
        <v>61111.111111111109</v>
      </c>
      <c r="E49" s="20">
        <f t="shared" si="2"/>
        <v>23642.870370370278</v>
      </c>
      <c r="F49" s="20">
        <f t="shared" si="3"/>
        <v>8433333.3333332986</v>
      </c>
    </row>
    <row r="50" spans="1:12" x14ac:dyDescent="0.3">
      <c r="A50">
        <v>43</v>
      </c>
      <c r="B50" s="38">
        <v>45597</v>
      </c>
      <c r="C50" s="20">
        <f t="shared" si="0"/>
        <v>84583.888888888789</v>
      </c>
      <c r="D50" s="20">
        <f t="shared" si="1"/>
        <v>61111.111111111109</v>
      </c>
      <c r="E50" s="20">
        <f t="shared" si="2"/>
        <v>23472.777777777679</v>
      </c>
      <c r="F50" s="20">
        <f t="shared" si="3"/>
        <v>8372222.2222221876</v>
      </c>
    </row>
    <row r="51" spans="1:12" x14ac:dyDescent="0.3">
      <c r="A51">
        <v>44</v>
      </c>
      <c r="B51" s="38">
        <v>45627</v>
      </c>
      <c r="C51" s="20">
        <f t="shared" si="0"/>
        <v>84413.796296296205</v>
      </c>
      <c r="D51" s="20">
        <f t="shared" si="1"/>
        <v>61111.111111111109</v>
      </c>
      <c r="E51" s="20">
        <f t="shared" si="2"/>
        <v>23302.685185185092</v>
      </c>
      <c r="F51" s="20">
        <f t="shared" si="3"/>
        <v>8311111.1111110765</v>
      </c>
    </row>
    <row r="52" spans="1:12" x14ac:dyDescent="0.3">
      <c r="A52">
        <v>45</v>
      </c>
      <c r="B52" s="38">
        <v>45658</v>
      </c>
      <c r="C52" s="20">
        <f t="shared" si="0"/>
        <v>84243.703703703606</v>
      </c>
      <c r="D52" s="20">
        <f t="shared" si="1"/>
        <v>61111.111111111109</v>
      </c>
      <c r="E52" s="20">
        <f t="shared" si="2"/>
        <v>23132.592592592497</v>
      </c>
      <c r="F52" s="20">
        <f t="shared" si="3"/>
        <v>8249999.9999999655</v>
      </c>
      <c r="I52" s="18"/>
      <c r="J52" s="19"/>
      <c r="K52" s="19"/>
      <c r="L52" s="19"/>
    </row>
    <row r="53" spans="1:12" x14ac:dyDescent="0.3">
      <c r="A53">
        <v>46</v>
      </c>
      <c r="B53" s="38">
        <v>45689</v>
      </c>
      <c r="C53" s="20">
        <f t="shared" si="0"/>
        <v>84073.611111111008</v>
      </c>
      <c r="D53" s="20">
        <f t="shared" si="1"/>
        <v>61111.111111111109</v>
      </c>
      <c r="E53" s="20">
        <f t="shared" si="2"/>
        <v>22962.499999999902</v>
      </c>
      <c r="F53" s="20">
        <f t="shared" si="3"/>
        <v>8188888.8888888545</v>
      </c>
    </row>
    <row r="54" spans="1:12" x14ac:dyDescent="0.3">
      <c r="A54">
        <v>47</v>
      </c>
      <c r="B54" s="38">
        <v>45717</v>
      </c>
      <c r="C54" s="20">
        <f t="shared" si="0"/>
        <v>83903.518518518424</v>
      </c>
      <c r="D54" s="20">
        <f t="shared" si="1"/>
        <v>61111.111111111109</v>
      </c>
      <c r="E54" s="20">
        <f t="shared" si="2"/>
        <v>22792.407407407311</v>
      </c>
      <c r="F54" s="20">
        <f t="shared" si="3"/>
        <v>8127777.7777777435</v>
      </c>
    </row>
    <row r="55" spans="1:12" x14ac:dyDescent="0.3">
      <c r="A55">
        <v>48</v>
      </c>
      <c r="B55" s="38">
        <v>45748</v>
      </c>
      <c r="C55" s="20">
        <f t="shared" si="0"/>
        <v>83733.425925925825</v>
      </c>
      <c r="D55" s="20">
        <f t="shared" si="1"/>
        <v>61111.111111111109</v>
      </c>
      <c r="E55" s="20">
        <f t="shared" si="2"/>
        <v>22622.314814814719</v>
      </c>
      <c r="F55" s="20">
        <f t="shared" si="3"/>
        <v>8066666.6666666325</v>
      </c>
    </row>
    <row r="56" spans="1:12" x14ac:dyDescent="0.3">
      <c r="A56">
        <v>49</v>
      </c>
      <c r="B56" s="38">
        <v>45778</v>
      </c>
      <c r="C56" s="20">
        <f t="shared" si="0"/>
        <v>83563.333333333241</v>
      </c>
      <c r="D56" s="20">
        <f t="shared" si="1"/>
        <v>61111.111111111109</v>
      </c>
      <c r="E56" s="20">
        <f t="shared" si="2"/>
        <v>22452.222222222128</v>
      </c>
      <c r="F56" s="20">
        <f t="shared" si="3"/>
        <v>8005555.5555555215</v>
      </c>
    </row>
    <row r="57" spans="1:12" x14ac:dyDescent="0.3">
      <c r="A57">
        <v>50</v>
      </c>
      <c r="B57" s="38">
        <v>45809</v>
      </c>
      <c r="C57" s="20">
        <f t="shared" si="0"/>
        <v>83393.240740740643</v>
      </c>
      <c r="D57" s="20">
        <f t="shared" si="1"/>
        <v>61111.111111111109</v>
      </c>
      <c r="E57" s="20">
        <f t="shared" si="2"/>
        <v>22282.129629629533</v>
      </c>
      <c r="F57" s="20">
        <f t="shared" si="3"/>
        <v>7944444.4444444105</v>
      </c>
    </row>
    <row r="58" spans="1:12" x14ac:dyDescent="0.3">
      <c r="A58">
        <v>51</v>
      </c>
      <c r="B58" s="38">
        <v>45839</v>
      </c>
      <c r="C58" s="20">
        <f t="shared" si="0"/>
        <v>83223.148148148059</v>
      </c>
      <c r="D58" s="20">
        <f t="shared" si="1"/>
        <v>61111.111111111109</v>
      </c>
      <c r="E58" s="20">
        <f t="shared" si="2"/>
        <v>22112.037037036946</v>
      </c>
      <c r="F58" s="20">
        <f t="shared" si="3"/>
        <v>7883333.3333332995</v>
      </c>
    </row>
    <row r="59" spans="1:12" x14ac:dyDescent="0.3">
      <c r="A59">
        <v>52</v>
      </c>
      <c r="B59" s="38">
        <v>45870</v>
      </c>
      <c r="C59" s="20">
        <f t="shared" si="0"/>
        <v>83053.05555555546</v>
      </c>
      <c r="D59" s="20">
        <f t="shared" si="1"/>
        <v>61111.111111111109</v>
      </c>
      <c r="E59" s="20">
        <f t="shared" si="2"/>
        <v>21941.944444444351</v>
      </c>
      <c r="F59" s="20">
        <f t="shared" si="3"/>
        <v>7822222.2222221885</v>
      </c>
    </row>
    <row r="60" spans="1:12" x14ac:dyDescent="0.3">
      <c r="A60">
        <v>53</v>
      </c>
      <c r="B60" s="38">
        <v>45901</v>
      </c>
      <c r="C60" s="20">
        <f t="shared" si="0"/>
        <v>82882.962962962862</v>
      </c>
      <c r="D60" s="20">
        <f t="shared" si="1"/>
        <v>61111.111111111109</v>
      </c>
      <c r="E60" s="20">
        <f t="shared" si="2"/>
        <v>21771.851851851756</v>
      </c>
      <c r="F60" s="20">
        <f t="shared" si="3"/>
        <v>7761111.1111110775</v>
      </c>
    </row>
    <row r="61" spans="1:12" x14ac:dyDescent="0.3">
      <c r="A61">
        <v>54</v>
      </c>
      <c r="B61" s="38">
        <v>45931</v>
      </c>
      <c r="C61" s="20">
        <f t="shared" si="0"/>
        <v>82712.870370370278</v>
      </c>
      <c r="D61" s="20">
        <f t="shared" si="1"/>
        <v>61111.111111111109</v>
      </c>
      <c r="E61" s="20">
        <f t="shared" si="2"/>
        <v>21601.759259259165</v>
      </c>
      <c r="F61" s="20">
        <f t="shared" si="3"/>
        <v>7699999.9999999665</v>
      </c>
    </row>
    <row r="62" spans="1:12" x14ac:dyDescent="0.3">
      <c r="A62">
        <v>55</v>
      </c>
      <c r="B62" s="38">
        <v>45962</v>
      </c>
      <c r="C62" s="20">
        <f t="shared" si="0"/>
        <v>82542.777777777679</v>
      </c>
      <c r="D62" s="20">
        <f t="shared" si="1"/>
        <v>61111.111111111109</v>
      </c>
      <c r="E62" s="20">
        <f t="shared" si="2"/>
        <v>21431.666666666573</v>
      </c>
      <c r="F62" s="20">
        <f t="shared" si="3"/>
        <v>7638888.8888888555</v>
      </c>
    </row>
    <row r="63" spans="1:12" x14ac:dyDescent="0.3">
      <c r="A63">
        <v>56</v>
      </c>
      <c r="B63" s="38">
        <v>45992</v>
      </c>
      <c r="C63" s="20">
        <f t="shared" si="0"/>
        <v>82372.685185185095</v>
      </c>
      <c r="D63" s="20">
        <f t="shared" si="1"/>
        <v>61111.111111111109</v>
      </c>
      <c r="E63" s="20">
        <f t="shared" si="2"/>
        <v>21261.574074073982</v>
      </c>
      <c r="F63" s="20">
        <f t="shared" si="3"/>
        <v>7577777.7777777445</v>
      </c>
    </row>
    <row r="64" spans="1:12" x14ac:dyDescent="0.3">
      <c r="A64">
        <v>57</v>
      </c>
      <c r="B64" s="38">
        <v>46023</v>
      </c>
      <c r="C64" s="20">
        <f t="shared" si="0"/>
        <v>82202.592592592497</v>
      </c>
      <c r="D64" s="20">
        <f t="shared" si="1"/>
        <v>61111.111111111109</v>
      </c>
      <c r="E64" s="20">
        <f t="shared" si="2"/>
        <v>21091.481481481387</v>
      </c>
      <c r="F64" s="20">
        <f t="shared" si="3"/>
        <v>7516666.6666666334</v>
      </c>
      <c r="I64" s="18"/>
      <c r="J64" s="19"/>
      <c r="K64" s="19"/>
      <c r="L64" s="19"/>
    </row>
    <row r="65" spans="1:12" x14ac:dyDescent="0.3">
      <c r="A65">
        <v>58</v>
      </c>
      <c r="B65" s="38">
        <v>46054</v>
      </c>
      <c r="C65" s="20">
        <f t="shared" si="0"/>
        <v>82032.499999999913</v>
      </c>
      <c r="D65" s="20">
        <f t="shared" si="1"/>
        <v>61111.111111111109</v>
      </c>
      <c r="E65" s="20">
        <f t="shared" si="2"/>
        <v>20921.388888888796</v>
      </c>
      <c r="F65" s="20">
        <f t="shared" si="3"/>
        <v>7455555.5555555224</v>
      </c>
    </row>
    <row r="66" spans="1:12" x14ac:dyDescent="0.3">
      <c r="A66">
        <v>59</v>
      </c>
      <c r="B66" s="38">
        <v>46082</v>
      </c>
      <c r="C66" s="20">
        <f t="shared" si="0"/>
        <v>81862.407407407314</v>
      </c>
      <c r="D66" s="20">
        <f t="shared" si="1"/>
        <v>61111.111111111109</v>
      </c>
      <c r="E66" s="20">
        <f t="shared" si="2"/>
        <v>20751.296296296205</v>
      </c>
      <c r="F66" s="20">
        <f t="shared" si="3"/>
        <v>7394444.4444444114</v>
      </c>
    </row>
    <row r="67" spans="1:12" x14ac:dyDescent="0.3">
      <c r="A67">
        <v>60</v>
      </c>
      <c r="B67" s="38">
        <v>46113</v>
      </c>
      <c r="C67" s="20">
        <f t="shared" si="0"/>
        <v>81692.314814814716</v>
      </c>
      <c r="D67" s="20">
        <f t="shared" si="1"/>
        <v>61111.111111111109</v>
      </c>
      <c r="E67" s="20">
        <f t="shared" si="2"/>
        <v>20581.20370370361</v>
      </c>
      <c r="F67" s="20">
        <f t="shared" si="3"/>
        <v>7333333.3333333004</v>
      </c>
    </row>
    <row r="68" spans="1:12" x14ac:dyDescent="0.3">
      <c r="A68">
        <v>61</v>
      </c>
      <c r="B68" s="38">
        <v>46143</v>
      </c>
      <c r="C68" s="20">
        <f t="shared" si="0"/>
        <v>81522.222222222132</v>
      </c>
      <c r="D68" s="20">
        <f t="shared" si="1"/>
        <v>61111.111111111109</v>
      </c>
      <c r="E68" s="20">
        <f t="shared" si="2"/>
        <v>20411.111111111019</v>
      </c>
      <c r="F68" s="20">
        <f t="shared" si="3"/>
        <v>7272222.2222221894</v>
      </c>
    </row>
    <row r="69" spans="1:12" x14ac:dyDescent="0.3">
      <c r="A69">
        <v>62</v>
      </c>
      <c r="B69" s="38">
        <v>46174</v>
      </c>
      <c r="C69" s="20">
        <f t="shared" si="0"/>
        <v>81352.129629629533</v>
      </c>
      <c r="D69" s="20">
        <f t="shared" si="1"/>
        <v>61111.111111111109</v>
      </c>
      <c r="E69" s="20">
        <f t="shared" si="2"/>
        <v>20241.018518518427</v>
      </c>
      <c r="F69" s="20">
        <f t="shared" si="3"/>
        <v>7211111.1111110784</v>
      </c>
    </row>
    <row r="70" spans="1:12" x14ac:dyDescent="0.3">
      <c r="A70">
        <v>63</v>
      </c>
      <c r="B70" s="38">
        <v>46204</v>
      </c>
      <c r="C70" s="20">
        <f t="shared" si="0"/>
        <v>81182.037037036949</v>
      </c>
      <c r="D70" s="20">
        <f t="shared" si="1"/>
        <v>61111.111111111109</v>
      </c>
      <c r="E70" s="20">
        <f t="shared" si="2"/>
        <v>20070.925925925836</v>
      </c>
      <c r="F70" s="20">
        <f t="shared" si="3"/>
        <v>7149999.9999999674</v>
      </c>
    </row>
    <row r="71" spans="1:12" x14ac:dyDescent="0.3">
      <c r="A71">
        <v>64</v>
      </c>
      <c r="B71" s="38">
        <v>46235</v>
      </c>
      <c r="C71" s="20">
        <f t="shared" si="0"/>
        <v>81011.944444444351</v>
      </c>
      <c r="D71" s="20">
        <f t="shared" si="1"/>
        <v>61111.111111111109</v>
      </c>
      <c r="E71" s="20">
        <f t="shared" si="2"/>
        <v>19900.833333333241</v>
      </c>
      <c r="F71" s="20">
        <f t="shared" si="3"/>
        <v>7088888.8888888564</v>
      </c>
    </row>
    <row r="72" spans="1:12" x14ac:dyDescent="0.3">
      <c r="A72">
        <v>65</v>
      </c>
      <c r="B72" s="38">
        <v>46266</v>
      </c>
      <c r="C72" s="20">
        <f t="shared" si="0"/>
        <v>80841.851851851767</v>
      </c>
      <c r="D72" s="20">
        <f t="shared" si="1"/>
        <v>61111.111111111109</v>
      </c>
      <c r="E72" s="20">
        <f t="shared" si="2"/>
        <v>19730.74074074065</v>
      </c>
      <c r="F72" s="20">
        <f t="shared" si="3"/>
        <v>7027777.7777777454</v>
      </c>
    </row>
    <row r="73" spans="1:12" x14ac:dyDescent="0.3">
      <c r="A73">
        <v>66</v>
      </c>
      <c r="B73" s="38">
        <v>46296</v>
      </c>
      <c r="C73" s="20">
        <f t="shared" ref="C73:C137" si="8">D73+E73</f>
        <v>80671.759259259168</v>
      </c>
      <c r="D73" s="20">
        <f t="shared" ref="D73:D137" si="9">D$1/180</f>
        <v>61111.111111111109</v>
      </c>
      <c r="E73" s="20">
        <f t="shared" ref="E73:E137" si="10">F72*D$2/12</f>
        <v>19560.648148148059</v>
      </c>
      <c r="F73" s="20">
        <f t="shared" ref="F73:F137" si="11">F72-D73</f>
        <v>6966666.6666666344</v>
      </c>
    </row>
    <row r="74" spans="1:12" x14ac:dyDescent="0.3">
      <c r="A74">
        <v>67</v>
      </c>
      <c r="B74" s="38">
        <v>46327</v>
      </c>
      <c r="C74" s="20">
        <f t="shared" si="8"/>
        <v>80501.66666666657</v>
      </c>
      <c r="D74" s="20">
        <f t="shared" si="9"/>
        <v>61111.111111111109</v>
      </c>
      <c r="E74" s="20">
        <f t="shared" si="10"/>
        <v>19390.555555555464</v>
      </c>
      <c r="F74" s="20">
        <f t="shared" si="11"/>
        <v>6905555.5555555234</v>
      </c>
    </row>
    <row r="75" spans="1:12" x14ac:dyDescent="0.3">
      <c r="A75">
        <v>68</v>
      </c>
      <c r="B75" s="38">
        <v>46357</v>
      </c>
      <c r="C75" s="20">
        <f t="shared" si="8"/>
        <v>80331.574074073986</v>
      </c>
      <c r="D75" s="20">
        <f t="shared" si="9"/>
        <v>61111.111111111109</v>
      </c>
      <c r="E75" s="20">
        <f t="shared" si="10"/>
        <v>19220.462962962873</v>
      </c>
      <c r="F75" s="20">
        <f t="shared" si="11"/>
        <v>6844444.4444444124</v>
      </c>
    </row>
    <row r="76" spans="1:12" x14ac:dyDescent="0.3">
      <c r="A76">
        <v>69</v>
      </c>
      <c r="B76" s="38">
        <v>46388</v>
      </c>
      <c r="C76" s="20">
        <f t="shared" si="8"/>
        <v>80161.481481481387</v>
      </c>
      <c r="D76" s="20">
        <f t="shared" si="9"/>
        <v>61111.111111111109</v>
      </c>
      <c r="E76" s="20">
        <f t="shared" si="10"/>
        <v>19050.370370370281</v>
      </c>
      <c r="F76" s="20">
        <f t="shared" si="11"/>
        <v>6783333.3333333014</v>
      </c>
      <c r="I76" s="18"/>
      <c r="J76" s="19"/>
      <c r="K76" s="19"/>
      <c r="L76" s="19"/>
    </row>
    <row r="77" spans="1:12" x14ac:dyDescent="0.3">
      <c r="A77">
        <v>70</v>
      </c>
      <c r="B77" s="38">
        <v>46419</v>
      </c>
      <c r="C77" s="20">
        <f t="shared" si="8"/>
        <v>79991.388888888803</v>
      </c>
      <c r="D77" s="20">
        <f t="shared" si="9"/>
        <v>61111.111111111109</v>
      </c>
      <c r="E77" s="20">
        <f t="shared" si="10"/>
        <v>18880.27777777769</v>
      </c>
      <c r="F77" s="20">
        <f t="shared" si="11"/>
        <v>6722222.2222221904</v>
      </c>
    </row>
    <row r="78" spans="1:12" x14ac:dyDescent="0.3">
      <c r="A78">
        <v>71</v>
      </c>
      <c r="B78" s="38">
        <v>46447</v>
      </c>
      <c r="C78" s="20">
        <f t="shared" si="8"/>
        <v>79821.296296296205</v>
      </c>
      <c r="D78" s="20">
        <f t="shared" si="9"/>
        <v>61111.111111111109</v>
      </c>
      <c r="E78" s="20">
        <f t="shared" si="10"/>
        <v>18710.185185185095</v>
      </c>
      <c r="F78" s="20">
        <f t="shared" si="11"/>
        <v>6661111.1111110793</v>
      </c>
    </row>
    <row r="79" spans="1:12" x14ac:dyDescent="0.3">
      <c r="A79">
        <v>72</v>
      </c>
      <c r="B79" s="38">
        <v>46478</v>
      </c>
      <c r="C79" s="20">
        <f t="shared" si="8"/>
        <v>79651.203703703621</v>
      </c>
      <c r="D79" s="20">
        <f t="shared" si="9"/>
        <v>61111.111111111109</v>
      </c>
      <c r="E79" s="20">
        <f t="shared" si="10"/>
        <v>18540.092592592504</v>
      </c>
      <c r="F79" s="20">
        <f t="shared" si="11"/>
        <v>6599999.9999999683</v>
      </c>
    </row>
    <row r="80" spans="1:12" x14ac:dyDescent="0.3">
      <c r="A80">
        <v>73</v>
      </c>
      <c r="B80" s="38">
        <v>46508</v>
      </c>
      <c r="C80" s="20">
        <f t="shared" si="8"/>
        <v>79481.111111111022</v>
      </c>
      <c r="D80" s="20">
        <f t="shared" si="9"/>
        <v>61111.111111111109</v>
      </c>
      <c r="E80" s="20">
        <f t="shared" si="10"/>
        <v>18369.999999999909</v>
      </c>
      <c r="F80" s="20">
        <f t="shared" si="11"/>
        <v>6538888.8888888573</v>
      </c>
    </row>
    <row r="81" spans="1:12" x14ac:dyDescent="0.3">
      <c r="A81">
        <v>74</v>
      </c>
      <c r="B81" s="38">
        <v>46539</v>
      </c>
      <c r="C81" s="20">
        <f t="shared" si="8"/>
        <v>79311.018518518424</v>
      </c>
      <c r="D81" s="20">
        <f t="shared" si="9"/>
        <v>61111.111111111109</v>
      </c>
      <c r="E81" s="20">
        <f t="shared" si="10"/>
        <v>18199.907407407318</v>
      </c>
      <c r="F81" s="20">
        <f t="shared" si="11"/>
        <v>6477777.7777777463</v>
      </c>
    </row>
    <row r="82" spans="1:12" x14ac:dyDescent="0.3">
      <c r="A82">
        <v>75</v>
      </c>
      <c r="B82" s="38">
        <v>46569</v>
      </c>
      <c r="C82" s="20">
        <f t="shared" si="8"/>
        <v>79140.92592592584</v>
      </c>
      <c r="D82" s="20">
        <f t="shared" si="9"/>
        <v>61111.111111111109</v>
      </c>
      <c r="E82" s="20">
        <f t="shared" si="10"/>
        <v>18029.814814814727</v>
      </c>
      <c r="F82" s="20">
        <f t="shared" si="11"/>
        <v>6416666.6666666353</v>
      </c>
    </row>
    <row r="83" spans="1:12" x14ac:dyDescent="0.3">
      <c r="A83">
        <v>76</v>
      </c>
      <c r="B83" s="38">
        <v>46600</v>
      </c>
      <c r="C83" s="20">
        <f t="shared" si="8"/>
        <v>78970.833333333241</v>
      </c>
      <c r="D83" s="20">
        <f t="shared" si="9"/>
        <v>61111.111111111109</v>
      </c>
      <c r="E83" s="20">
        <f t="shared" si="10"/>
        <v>17859.722222222135</v>
      </c>
      <c r="F83" s="20">
        <f t="shared" si="11"/>
        <v>6355555.5555555243</v>
      </c>
    </row>
    <row r="84" spans="1:12" x14ac:dyDescent="0.3">
      <c r="A84">
        <v>77</v>
      </c>
      <c r="B84" s="38">
        <v>46631</v>
      </c>
      <c r="C84" s="20">
        <f t="shared" si="8"/>
        <v>78800.740740740657</v>
      </c>
      <c r="D84" s="20">
        <f t="shared" si="9"/>
        <v>61111.111111111109</v>
      </c>
      <c r="E84" s="20">
        <f t="shared" si="10"/>
        <v>17689.629629629544</v>
      </c>
      <c r="F84" s="20">
        <f t="shared" si="11"/>
        <v>6294444.4444444133</v>
      </c>
    </row>
    <row r="85" spans="1:12" x14ac:dyDescent="0.3">
      <c r="A85">
        <v>78</v>
      </c>
      <c r="B85" s="38">
        <v>46661</v>
      </c>
      <c r="C85" s="20">
        <f t="shared" si="8"/>
        <v>78630.648148148059</v>
      </c>
      <c r="D85" s="20">
        <f t="shared" si="9"/>
        <v>61111.111111111109</v>
      </c>
      <c r="E85" s="20">
        <f t="shared" si="10"/>
        <v>17519.537037036949</v>
      </c>
      <c r="F85" s="20">
        <f t="shared" si="11"/>
        <v>6233333.3333333023</v>
      </c>
    </row>
    <row r="86" spans="1:12" x14ac:dyDescent="0.3">
      <c r="A86">
        <v>79</v>
      </c>
      <c r="B86" s="38">
        <v>46692</v>
      </c>
      <c r="C86" s="20">
        <f t="shared" si="8"/>
        <v>78460.555555555475</v>
      </c>
      <c r="D86" s="20">
        <f t="shared" si="9"/>
        <v>61111.111111111109</v>
      </c>
      <c r="E86" s="20">
        <f t="shared" si="10"/>
        <v>17349.444444444358</v>
      </c>
      <c r="F86" s="20">
        <f t="shared" si="11"/>
        <v>6172222.2222221913</v>
      </c>
    </row>
    <row r="87" spans="1:12" x14ac:dyDescent="0.3">
      <c r="A87">
        <v>80</v>
      </c>
      <c r="B87" s="38">
        <v>46722</v>
      </c>
      <c r="C87" s="20">
        <f t="shared" si="8"/>
        <v>78290.462962962876</v>
      </c>
      <c r="D87" s="20">
        <f t="shared" si="9"/>
        <v>61111.111111111109</v>
      </c>
      <c r="E87" s="20">
        <f t="shared" si="10"/>
        <v>17179.351851851763</v>
      </c>
      <c r="F87" s="20">
        <f t="shared" si="11"/>
        <v>6111111.1111110803</v>
      </c>
    </row>
    <row r="88" spans="1:12" x14ac:dyDescent="0.3">
      <c r="A88">
        <v>81</v>
      </c>
      <c r="B88" s="38">
        <v>46753</v>
      </c>
      <c r="C88" s="20">
        <f t="shared" si="8"/>
        <v>78120.370370370278</v>
      </c>
      <c r="D88" s="20">
        <f t="shared" si="9"/>
        <v>61111.111111111109</v>
      </c>
      <c r="E88" s="20">
        <f t="shared" si="10"/>
        <v>17009.259259259172</v>
      </c>
      <c r="F88" s="20">
        <f t="shared" si="11"/>
        <v>6049999.9999999693</v>
      </c>
      <c r="I88" s="18"/>
      <c r="J88" s="19"/>
      <c r="K88" s="19"/>
      <c r="L88" s="19"/>
    </row>
    <row r="89" spans="1:12" x14ac:dyDescent="0.3">
      <c r="A89">
        <v>82</v>
      </c>
      <c r="B89" s="38">
        <v>46784</v>
      </c>
      <c r="C89" s="20">
        <f t="shared" si="8"/>
        <v>77950.277777777694</v>
      </c>
      <c r="D89" s="20">
        <f t="shared" si="9"/>
        <v>61111.111111111109</v>
      </c>
      <c r="E89" s="20">
        <f t="shared" si="10"/>
        <v>16839.166666666581</v>
      </c>
      <c r="F89" s="20">
        <f t="shared" si="11"/>
        <v>5988888.8888888583</v>
      </c>
    </row>
    <row r="90" spans="1:12" x14ac:dyDescent="0.3">
      <c r="A90">
        <v>83</v>
      </c>
      <c r="B90" s="38">
        <v>46813</v>
      </c>
      <c r="C90" s="20">
        <f t="shared" si="8"/>
        <v>77780.185185185095</v>
      </c>
      <c r="D90" s="20">
        <f t="shared" si="9"/>
        <v>61111.111111111109</v>
      </c>
      <c r="E90" s="20">
        <f t="shared" si="10"/>
        <v>16669.074074073989</v>
      </c>
      <c r="F90" s="20">
        <f t="shared" si="11"/>
        <v>5927777.7777777473</v>
      </c>
    </row>
    <row r="91" spans="1:12" x14ac:dyDescent="0.3">
      <c r="A91">
        <v>84</v>
      </c>
      <c r="B91" s="38">
        <v>46844</v>
      </c>
      <c r="C91" s="20">
        <f t="shared" si="8"/>
        <v>77610.092592592511</v>
      </c>
      <c r="D91" s="20">
        <f t="shared" si="9"/>
        <v>61111.111111111109</v>
      </c>
      <c r="E91" s="20">
        <f t="shared" si="10"/>
        <v>16498.981481481398</v>
      </c>
      <c r="F91" s="20">
        <f t="shared" si="11"/>
        <v>5866666.6666666362</v>
      </c>
    </row>
    <row r="92" spans="1:12" x14ac:dyDescent="0.3">
      <c r="A92">
        <v>85</v>
      </c>
      <c r="B92" s="38">
        <v>46874</v>
      </c>
      <c r="C92" s="20">
        <f t="shared" si="8"/>
        <v>77439.999999999913</v>
      </c>
      <c r="D92" s="20">
        <f t="shared" si="9"/>
        <v>61111.111111111109</v>
      </c>
      <c r="E92" s="20">
        <f t="shared" si="10"/>
        <v>16328.888888888803</v>
      </c>
      <c r="F92" s="20">
        <f t="shared" si="11"/>
        <v>5805555.5555555252</v>
      </c>
    </row>
    <row r="93" spans="1:12" x14ac:dyDescent="0.3">
      <c r="A93">
        <v>86</v>
      </c>
      <c r="B93" s="38">
        <v>46905</v>
      </c>
      <c r="C93" s="20">
        <f t="shared" si="8"/>
        <v>77269.907407407329</v>
      </c>
      <c r="D93" s="20">
        <f t="shared" si="9"/>
        <v>61111.111111111109</v>
      </c>
      <c r="E93" s="20">
        <f t="shared" si="10"/>
        <v>16158.796296296212</v>
      </c>
      <c r="F93" s="20">
        <f t="shared" si="11"/>
        <v>5744444.4444444142</v>
      </c>
    </row>
    <row r="94" spans="1:12" x14ac:dyDescent="0.3">
      <c r="A94">
        <v>87</v>
      </c>
      <c r="B94" s="38">
        <v>46935</v>
      </c>
      <c r="C94" s="20">
        <f t="shared" si="8"/>
        <v>77099.81481481473</v>
      </c>
      <c r="D94" s="20">
        <f t="shared" si="9"/>
        <v>61111.111111111109</v>
      </c>
      <c r="E94" s="20">
        <f t="shared" si="10"/>
        <v>15988.703703703619</v>
      </c>
      <c r="F94" s="20">
        <f t="shared" si="11"/>
        <v>5683333.3333333032</v>
      </c>
    </row>
    <row r="95" spans="1:12" x14ac:dyDescent="0.3">
      <c r="A95">
        <v>88</v>
      </c>
      <c r="B95" s="38">
        <v>46966</v>
      </c>
      <c r="C95" s="20">
        <f t="shared" si="8"/>
        <v>76929.722222222132</v>
      </c>
      <c r="D95" s="20">
        <f t="shared" si="9"/>
        <v>61111.111111111109</v>
      </c>
      <c r="E95" s="20">
        <f t="shared" si="10"/>
        <v>15818.611111111028</v>
      </c>
      <c r="F95" s="20">
        <f t="shared" si="11"/>
        <v>5622222.2222221922</v>
      </c>
    </row>
    <row r="96" spans="1:12" x14ac:dyDescent="0.3">
      <c r="A96">
        <v>89</v>
      </c>
      <c r="B96" s="38">
        <v>46997</v>
      </c>
      <c r="C96" s="20">
        <f t="shared" si="8"/>
        <v>76759.629629629548</v>
      </c>
      <c r="D96" s="20">
        <f t="shared" si="9"/>
        <v>61111.111111111109</v>
      </c>
      <c r="E96" s="20">
        <f t="shared" si="10"/>
        <v>15648.518518518436</v>
      </c>
      <c r="F96" s="20">
        <f t="shared" si="11"/>
        <v>5561111.1111110812</v>
      </c>
    </row>
    <row r="97" spans="1:12" x14ac:dyDescent="0.3">
      <c r="A97">
        <v>90</v>
      </c>
      <c r="B97" s="38">
        <v>47027</v>
      </c>
      <c r="C97" s="20">
        <f t="shared" si="8"/>
        <v>76589.537037036949</v>
      </c>
      <c r="D97" s="20">
        <f t="shared" si="9"/>
        <v>61111.111111111109</v>
      </c>
      <c r="E97" s="20">
        <f t="shared" si="10"/>
        <v>15478.425925925842</v>
      </c>
      <c r="F97" s="20">
        <f t="shared" si="11"/>
        <v>5499999.9999999702</v>
      </c>
    </row>
    <row r="98" spans="1:12" x14ac:dyDescent="0.3">
      <c r="A98">
        <v>91</v>
      </c>
      <c r="B98" s="38">
        <v>47058</v>
      </c>
      <c r="C98" s="20">
        <f t="shared" si="8"/>
        <v>76419.444444444365</v>
      </c>
      <c r="D98" s="20">
        <f t="shared" si="9"/>
        <v>61111.111111111109</v>
      </c>
      <c r="E98" s="20">
        <f t="shared" si="10"/>
        <v>15308.33333333325</v>
      </c>
      <c r="F98" s="20">
        <f t="shared" si="11"/>
        <v>5438888.8888888592</v>
      </c>
    </row>
    <row r="99" spans="1:12" x14ac:dyDescent="0.3">
      <c r="A99">
        <v>92</v>
      </c>
      <c r="B99" s="38">
        <v>47088</v>
      </c>
      <c r="C99" s="20">
        <f t="shared" si="8"/>
        <v>76249.351851851767</v>
      </c>
      <c r="D99" s="20">
        <f t="shared" si="9"/>
        <v>61111.111111111109</v>
      </c>
      <c r="E99" s="20">
        <f t="shared" si="10"/>
        <v>15138.240740740657</v>
      </c>
      <c r="F99" s="20">
        <f t="shared" si="11"/>
        <v>5377777.7777777482</v>
      </c>
    </row>
    <row r="100" spans="1:12" x14ac:dyDescent="0.3">
      <c r="A100">
        <v>93</v>
      </c>
      <c r="B100" s="38">
        <v>47119</v>
      </c>
      <c r="C100" s="20">
        <f t="shared" si="8"/>
        <v>76079.259259259183</v>
      </c>
      <c r="D100" s="20">
        <f t="shared" si="9"/>
        <v>61111.111111111109</v>
      </c>
      <c r="E100" s="20">
        <f t="shared" si="10"/>
        <v>14968.148148148066</v>
      </c>
      <c r="F100" s="20">
        <f t="shared" si="11"/>
        <v>5316666.6666666372</v>
      </c>
      <c r="I100" s="18"/>
      <c r="J100" s="19"/>
      <c r="K100" s="19"/>
      <c r="L100" s="19"/>
    </row>
    <row r="101" spans="1:12" x14ac:dyDescent="0.3">
      <c r="A101">
        <v>94</v>
      </c>
      <c r="B101" s="38">
        <v>47150</v>
      </c>
      <c r="C101" s="20">
        <f t="shared" si="8"/>
        <v>75909.166666666584</v>
      </c>
      <c r="D101" s="20">
        <f t="shared" si="9"/>
        <v>61111.111111111109</v>
      </c>
      <c r="E101" s="20">
        <f t="shared" si="10"/>
        <v>14798.055555555473</v>
      </c>
      <c r="F101" s="20">
        <f t="shared" si="11"/>
        <v>5255555.5555555262</v>
      </c>
    </row>
    <row r="102" spans="1:12" x14ac:dyDescent="0.3">
      <c r="A102">
        <v>95</v>
      </c>
      <c r="B102" s="38">
        <v>47178</v>
      </c>
      <c r="C102" s="20">
        <f t="shared" si="8"/>
        <v>75739.074074073986</v>
      </c>
      <c r="D102" s="20">
        <f t="shared" si="9"/>
        <v>61111.111111111109</v>
      </c>
      <c r="E102" s="20">
        <f t="shared" si="10"/>
        <v>14627.962962962882</v>
      </c>
      <c r="F102" s="20">
        <f t="shared" si="11"/>
        <v>5194444.4444444152</v>
      </c>
    </row>
    <row r="103" spans="1:12" x14ac:dyDescent="0.3">
      <c r="A103">
        <v>96</v>
      </c>
      <c r="B103" s="38">
        <v>47209</v>
      </c>
      <c r="C103" s="20">
        <f t="shared" si="8"/>
        <v>75568.981481481402</v>
      </c>
      <c r="D103" s="20">
        <f t="shared" si="9"/>
        <v>61111.111111111109</v>
      </c>
      <c r="E103" s="20">
        <f t="shared" si="10"/>
        <v>14457.870370370287</v>
      </c>
      <c r="F103" s="20">
        <f t="shared" si="11"/>
        <v>5133333.3333333042</v>
      </c>
    </row>
    <row r="104" spans="1:12" x14ac:dyDescent="0.3">
      <c r="A104">
        <v>97</v>
      </c>
      <c r="B104" s="38">
        <v>47239</v>
      </c>
      <c r="C104" s="20">
        <f t="shared" si="8"/>
        <v>75398.888888888803</v>
      </c>
      <c r="D104" s="20">
        <f t="shared" si="9"/>
        <v>61111.111111111109</v>
      </c>
      <c r="E104" s="20">
        <f t="shared" si="10"/>
        <v>14287.777777777696</v>
      </c>
      <c r="F104" s="20">
        <f t="shared" si="11"/>
        <v>5072222.2222221931</v>
      </c>
    </row>
    <row r="105" spans="1:12" x14ac:dyDescent="0.3">
      <c r="A105">
        <v>98</v>
      </c>
      <c r="B105" s="38">
        <v>47270</v>
      </c>
      <c r="C105" s="20">
        <f t="shared" si="8"/>
        <v>75228.796296296219</v>
      </c>
      <c r="D105" s="20">
        <f t="shared" si="9"/>
        <v>61111.111111111109</v>
      </c>
      <c r="E105" s="20">
        <f t="shared" si="10"/>
        <v>14117.685185185104</v>
      </c>
      <c r="F105" s="20">
        <f t="shared" si="11"/>
        <v>5011111.1111110821</v>
      </c>
    </row>
    <row r="106" spans="1:12" x14ac:dyDescent="0.3">
      <c r="A106">
        <v>99</v>
      </c>
      <c r="B106" s="38">
        <v>47300</v>
      </c>
      <c r="C106" s="20">
        <f t="shared" si="8"/>
        <v>75058.703703703621</v>
      </c>
      <c r="D106" s="20">
        <f t="shared" si="9"/>
        <v>61111.111111111109</v>
      </c>
      <c r="E106" s="20">
        <f t="shared" si="10"/>
        <v>13947.592592592511</v>
      </c>
      <c r="F106" s="20">
        <f t="shared" si="11"/>
        <v>4949999.9999999711</v>
      </c>
    </row>
    <row r="107" spans="1:12" x14ac:dyDescent="0.3">
      <c r="A107">
        <v>100</v>
      </c>
      <c r="B107" s="38">
        <v>47331</v>
      </c>
      <c r="C107" s="20">
        <f t="shared" si="8"/>
        <v>74888.611111111037</v>
      </c>
      <c r="D107" s="20">
        <f t="shared" si="9"/>
        <v>61111.111111111109</v>
      </c>
      <c r="E107" s="20">
        <f t="shared" si="10"/>
        <v>13777.49999999992</v>
      </c>
      <c r="F107" s="20">
        <f t="shared" si="11"/>
        <v>4888888.8888888601</v>
      </c>
    </row>
    <row r="108" spans="1:12" x14ac:dyDescent="0.3">
      <c r="A108">
        <v>101</v>
      </c>
      <c r="B108" s="38">
        <v>47362</v>
      </c>
      <c r="C108" s="20">
        <f t="shared" si="8"/>
        <v>74718.518518518438</v>
      </c>
      <c r="D108" s="20">
        <f t="shared" si="9"/>
        <v>61111.111111111109</v>
      </c>
      <c r="E108" s="20">
        <f t="shared" si="10"/>
        <v>13607.407407407327</v>
      </c>
      <c r="F108" s="20">
        <f t="shared" si="11"/>
        <v>4827777.7777777491</v>
      </c>
    </row>
    <row r="109" spans="1:12" x14ac:dyDescent="0.3">
      <c r="A109">
        <v>102</v>
      </c>
      <c r="B109" s="38">
        <v>47392</v>
      </c>
      <c r="C109" s="20">
        <f t="shared" si="8"/>
        <v>74548.42592592584</v>
      </c>
      <c r="D109" s="20">
        <f t="shared" si="9"/>
        <v>61111.111111111109</v>
      </c>
      <c r="E109" s="20">
        <f t="shared" si="10"/>
        <v>13437.314814814736</v>
      </c>
      <c r="F109" s="20">
        <f t="shared" si="11"/>
        <v>4766666.6666666381</v>
      </c>
    </row>
    <row r="110" spans="1:12" x14ac:dyDescent="0.3">
      <c r="A110">
        <v>103</v>
      </c>
      <c r="B110" s="38">
        <v>47423</v>
      </c>
      <c r="C110" s="20">
        <f t="shared" si="8"/>
        <v>74378.333333333256</v>
      </c>
      <c r="D110" s="20">
        <f t="shared" si="9"/>
        <v>61111.111111111109</v>
      </c>
      <c r="E110" s="20">
        <f t="shared" si="10"/>
        <v>13267.222222222141</v>
      </c>
      <c r="F110" s="20">
        <f t="shared" si="11"/>
        <v>4705555.5555555271</v>
      </c>
    </row>
    <row r="111" spans="1:12" x14ac:dyDescent="0.3">
      <c r="A111">
        <v>104</v>
      </c>
      <c r="B111" s="38">
        <v>47453</v>
      </c>
      <c r="C111" s="20">
        <f t="shared" si="8"/>
        <v>74208.240740740657</v>
      </c>
      <c r="D111" s="20">
        <f t="shared" si="9"/>
        <v>61111.111111111109</v>
      </c>
      <c r="E111" s="20">
        <f t="shared" si="10"/>
        <v>13097.12962962955</v>
      </c>
      <c r="F111" s="20">
        <f t="shared" si="11"/>
        <v>4644444.4444444161</v>
      </c>
      <c r="I111" s="18"/>
      <c r="J111" s="19"/>
      <c r="K111" s="19"/>
      <c r="L111" s="19"/>
    </row>
    <row r="112" spans="1:12" x14ac:dyDescent="0.3">
      <c r="A112">
        <v>105</v>
      </c>
      <c r="B112" s="38">
        <v>47484</v>
      </c>
      <c r="C112" s="20">
        <f t="shared" si="8"/>
        <v>74038.148148148073</v>
      </c>
      <c r="D112" s="20">
        <f t="shared" si="9"/>
        <v>61111.111111111109</v>
      </c>
      <c r="E112" s="20">
        <f t="shared" si="10"/>
        <v>12927.037037036958</v>
      </c>
      <c r="F112" s="20">
        <f t="shared" si="11"/>
        <v>4583333.3333333051</v>
      </c>
    </row>
    <row r="113" spans="1:9" x14ac:dyDescent="0.3">
      <c r="A113">
        <v>106</v>
      </c>
      <c r="B113" s="38">
        <v>47515</v>
      </c>
      <c r="C113" s="20">
        <f t="shared" si="8"/>
        <v>73868.055555555475</v>
      </c>
      <c r="D113" s="20">
        <f t="shared" si="9"/>
        <v>61111.111111111109</v>
      </c>
      <c r="E113" s="20">
        <f t="shared" si="10"/>
        <v>12756.944444444365</v>
      </c>
      <c r="F113" s="20">
        <f t="shared" si="11"/>
        <v>4522222.2222221941</v>
      </c>
    </row>
    <row r="114" spans="1:9" x14ac:dyDescent="0.3">
      <c r="A114">
        <v>107</v>
      </c>
      <c r="B114" s="38">
        <v>47543</v>
      </c>
      <c r="C114" s="20">
        <f t="shared" si="8"/>
        <v>73697.962962962891</v>
      </c>
      <c r="D114" s="20">
        <f t="shared" si="9"/>
        <v>61111.111111111109</v>
      </c>
      <c r="E114" s="20">
        <f t="shared" si="10"/>
        <v>12586.851851851774</v>
      </c>
      <c r="F114" s="20">
        <f t="shared" si="11"/>
        <v>4461111.1111110831</v>
      </c>
    </row>
    <row r="115" spans="1:9" x14ac:dyDescent="0.3">
      <c r="A115">
        <v>108</v>
      </c>
      <c r="B115" s="38">
        <v>47574</v>
      </c>
      <c r="C115" s="20">
        <f t="shared" si="8"/>
        <v>73527.870370370292</v>
      </c>
      <c r="D115" s="20">
        <f t="shared" si="9"/>
        <v>61111.111111111109</v>
      </c>
      <c r="E115" s="20">
        <f t="shared" si="10"/>
        <v>12416.759259259181</v>
      </c>
      <c r="F115" s="20">
        <f t="shared" si="11"/>
        <v>4399999.9999999721</v>
      </c>
    </row>
    <row r="116" spans="1:9" x14ac:dyDescent="0.3">
      <c r="A116">
        <v>109</v>
      </c>
      <c r="B116" s="38">
        <v>47604</v>
      </c>
      <c r="C116" s="20">
        <f t="shared" si="8"/>
        <v>73357.777777777694</v>
      </c>
      <c r="D116" s="20">
        <f t="shared" si="9"/>
        <v>61111.111111111109</v>
      </c>
      <c r="E116" s="20">
        <f t="shared" si="10"/>
        <v>12246.66666666659</v>
      </c>
      <c r="F116" s="20">
        <f t="shared" si="11"/>
        <v>4338888.8888888611</v>
      </c>
    </row>
    <row r="117" spans="1:9" x14ac:dyDescent="0.3">
      <c r="A117">
        <v>110</v>
      </c>
      <c r="B117" s="38">
        <v>47635</v>
      </c>
      <c r="C117" s="20">
        <f t="shared" si="8"/>
        <v>73187.68518518511</v>
      </c>
      <c r="D117" s="20">
        <f t="shared" si="9"/>
        <v>61111.111111111109</v>
      </c>
      <c r="E117" s="20">
        <f t="shared" si="10"/>
        <v>12076.574074073995</v>
      </c>
      <c r="F117" s="20">
        <f t="shared" si="11"/>
        <v>4277777.77777775</v>
      </c>
    </row>
    <row r="118" spans="1:9" x14ac:dyDescent="0.3">
      <c r="A118">
        <v>111</v>
      </c>
      <c r="B118" s="38">
        <v>47665</v>
      </c>
      <c r="C118" s="20">
        <f t="shared" si="8"/>
        <v>73017.592592592511</v>
      </c>
      <c r="D118" s="20">
        <f t="shared" si="9"/>
        <v>61111.111111111109</v>
      </c>
      <c r="E118" s="20">
        <f t="shared" si="10"/>
        <v>11906.481481481404</v>
      </c>
      <c r="F118" s="20">
        <f t="shared" si="11"/>
        <v>4216666.666666639</v>
      </c>
    </row>
    <row r="119" spans="1:9" x14ac:dyDescent="0.3">
      <c r="A119">
        <v>112</v>
      </c>
      <c r="B119" s="38">
        <v>47696</v>
      </c>
      <c r="C119" s="20">
        <f t="shared" si="8"/>
        <v>72847.499999999927</v>
      </c>
      <c r="D119" s="20">
        <f t="shared" si="9"/>
        <v>61111.111111111109</v>
      </c>
      <c r="E119" s="20">
        <f t="shared" si="10"/>
        <v>11736.388888888812</v>
      </c>
      <c r="F119" s="20">
        <f t="shared" si="11"/>
        <v>4155555.555555528</v>
      </c>
    </row>
    <row r="120" spans="1:9" x14ac:dyDescent="0.3">
      <c r="A120">
        <v>113</v>
      </c>
      <c r="B120" s="38">
        <v>47727</v>
      </c>
      <c r="C120" s="20">
        <f t="shared" si="8"/>
        <v>72677.407407407329</v>
      </c>
      <c r="D120" s="20">
        <f t="shared" si="9"/>
        <v>61111.111111111109</v>
      </c>
      <c r="E120" s="20">
        <f t="shared" si="10"/>
        <v>11566.296296296219</v>
      </c>
      <c r="F120" s="20">
        <f t="shared" si="11"/>
        <v>4094444.444444417</v>
      </c>
    </row>
    <row r="121" spans="1:9" x14ac:dyDescent="0.3">
      <c r="A121">
        <v>114</v>
      </c>
      <c r="B121" s="38">
        <v>47757</v>
      </c>
      <c r="C121" s="20">
        <f t="shared" si="8"/>
        <v>72507.314814814745</v>
      </c>
      <c r="D121" s="20">
        <f t="shared" si="9"/>
        <v>61111.111111111109</v>
      </c>
      <c r="E121" s="20">
        <f t="shared" si="10"/>
        <v>11396.203703703628</v>
      </c>
      <c r="F121" s="20">
        <f t="shared" si="11"/>
        <v>4033333.333333306</v>
      </c>
    </row>
    <row r="122" spans="1:9" x14ac:dyDescent="0.3">
      <c r="A122">
        <v>115</v>
      </c>
      <c r="B122" s="38">
        <v>47788</v>
      </c>
      <c r="C122" s="20">
        <f t="shared" si="8"/>
        <v>72337.222222222146</v>
      </c>
      <c r="D122" s="20">
        <f t="shared" si="9"/>
        <v>61111.111111111109</v>
      </c>
      <c r="E122" s="20">
        <f t="shared" si="10"/>
        <v>11226.111111111035</v>
      </c>
      <c r="F122" s="20">
        <f t="shared" si="11"/>
        <v>3972222.222222195</v>
      </c>
    </row>
    <row r="123" spans="1:9" x14ac:dyDescent="0.3">
      <c r="A123">
        <v>116</v>
      </c>
      <c r="B123" s="38">
        <v>47818</v>
      </c>
      <c r="C123" s="20">
        <f t="shared" si="8"/>
        <v>72167.129629629548</v>
      </c>
      <c r="D123" s="20">
        <f t="shared" si="9"/>
        <v>61111.111111111109</v>
      </c>
      <c r="E123" s="20">
        <f t="shared" si="10"/>
        <v>11056.018518518444</v>
      </c>
      <c r="F123" s="20">
        <f t="shared" si="11"/>
        <v>3911111.111111084</v>
      </c>
    </row>
    <row r="124" spans="1:9" x14ac:dyDescent="0.3">
      <c r="A124">
        <v>117</v>
      </c>
      <c r="B124" s="38">
        <v>47849</v>
      </c>
      <c r="C124" s="20">
        <f t="shared" si="8"/>
        <v>71997.037037036964</v>
      </c>
      <c r="D124" s="20">
        <f t="shared" si="9"/>
        <v>61111.111111111109</v>
      </c>
      <c r="E124" s="20">
        <f t="shared" si="10"/>
        <v>10885.925925925851</v>
      </c>
      <c r="F124" s="20">
        <f t="shared" si="11"/>
        <v>3849999.999999973</v>
      </c>
    </row>
    <row r="125" spans="1:9" x14ac:dyDescent="0.3">
      <c r="A125">
        <v>118</v>
      </c>
      <c r="B125" s="38">
        <v>47880</v>
      </c>
      <c r="C125" s="20">
        <f t="shared" si="8"/>
        <v>71826.944444444365</v>
      </c>
      <c r="D125" s="20">
        <f t="shared" si="9"/>
        <v>61111.111111111109</v>
      </c>
      <c r="E125" s="20">
        <f t="shared" si="10"/>
        <v>10715.833333333258</v>
      </c>
      <c r="F125" s="20">
        <f t="shared" si="11"/>
        <v>3788888.888888862</v>
      </c>
    </row>
    <row r="126" spans="1:9" x14ac:dyDescent="0.3">
      <c r="A126">
        <v>119</v>
      </c>
      <c r="B126" s="38">
        <v>47908</v>
      </c>
      <c r="C126" s="20">
        <f t="shared" si="8"/>
        <v>71656.851851851781</v>
      </c>
      <c r="D126" s="20">
        <f t="shared" si="9"/>
        <v>61111.111111111109</v>
      </c>
      <c r="E126" s="20">
        <f t="shared" si="10"/>
        <v>10545.740740740666</v>
      </c>
      <c r="F126" s="20">
        <f t="shared" si="11"/>
        <v>3727777.777777751</v>
      </c>
    </row>
    <row r="127" spans="1:9" x14ac:dyDescent="0.3">
      <c r="A127" s="53">
        <v>120</v>
      </c>
      <c r="B127" s="54">
        <v>47939</v>
      </c>
      <c r="C127" s="55">
        <f t="shared" si="8"/>
        <v>71486.759259259183</v>
      </c>
      <c r="D127" s="55">
        <f t="shared" si="9"/>
        <v>61111.111111111109</v>
      </c>
      <c r="E127" s="55">
        <f t="shared" si="10"/>
        <v>10375.648148148073</v>
      </c>
      <c r="F127" s="55">
        <f t="shared" si="11"/>
        <v>3666666.66666664</v>
      </c>
    </row>
    <row r="128" spans="1:9" x14ac:dyDescent="0.3">
      <c r="A128" s="56"/>
      <c r="B128" s="66"/>
      <c r="C128" s="67"/>
      <c r="D128" s="67"/>
      <c r="E128" s="67"/>
      <c r="F128" s="67"/>
      <c r="G128" s="68"/>
      <c r="H128" s="68"/>
      <c r="I128" s="68" t="s">
        <v>57</v>
      </c>
    </row>
    <row r="129" spans="1:6" x14ac:dyDescent="0.3">
      <c r="A129">
        <v>121</v>
      </c>
      <c r="B129" s="38">
        <v>47969</v>
      </c>
      <c r="C129" s="20">
        <f t="shared" si="8"/>
        <v>71316.666666666584</v>
      </c>
      <c r="D129" s="20">
        <f t="shared" si="9"/>
        <v>61111.111111111109</v>
      </c>
      <c r="E129" s="20">
        <f>F127*D$2/12</f>
        <v>10205.55555555548</v>
      </c>
      <c r="F129" s="20">
        <f>F127-D129</f>
        <v>3605555.555555529</v>
      </c>
    </row>
    <row r="130" spans="1:6" x14ac:dyDescent="0.3">
      <c r="A130">
        <v>122</v>
      </c>
      <c r="B130" s="38">
        <v>48000</v>
      </c>
      <c r="C130" s="20">
        <f t="shared" si="8"/>
        <v>71146.574074074</v>
      </c>
      <c r="D130" s="20">
        <f t="shared" si="9"/>
        <v>61111.111111111109</v>
      </c>
      <c r="E130" s="20">
        <f t="shared" si="10"/>
        <v>10035.462962962889</v>
      </c>
      <c r="F130" s="20">
        <f t="shared" si="11"/>
        <v>3544444.444444418</v>
      </c>
    </row>
    <row r="131" spans="1:6" x14ac:dyDescent="0.3">
      <c r="A131">
        <v>123</v>
      </c>
      <c r="B131" s="38">
        <v>48030</v>
      </c>
      <c r="C131" s="20">
        <f t="shared" si="8"/>
        <v>70976.481481481402</v>
      </c>
      <c r="D131" s="20">
        <f t="shared" si="9"/>
        <v>61111.111111111109</v>
      </c>
      <c r="E131" s="20">
        <f t="shared" si="10"/>
        <v>9865.3703703702959</v>
      </c>
      <c r="F131" s="20">
        <f t="shared" si="11"/>
        <v>3483333.3333333069</v>
      </c>
    </row>
    <row r="132" spans="1:6" x14ac:dyDescent="0.3">
      <c r="A132">
        <v>124</v>
      </c>
      <c r="B132" s="38">
        <v>48061</v>
      </c>
      <c r="C132" s="20">
        <f t="shared" si="8"/>
        <v>70806.388888888818</v>
      </c>
      <c r="D132" s="20">
        <f t="shared" si="9"/>
        <v>61111.111111111109</v>
      </c>
      <c r="E132" s="20">
        <f t="shared" si="10"/>
        <v>9695.2777777777046</v>
      </c>
      <c r="F132" s="20">
        <f t="shared" si="11"/>
        <v>3422222.2222221959</v>
      </c>
    </row>
    <row r="133" spans="1:6" x14ac:dyDescent="0.3">
      <c r="A133">
        <v>125</v>
      </c>
      <c r="B133" s="38">
        <v>48092</v>
      </c>
      <c r="C133" s="20">
        <f t="shared" si="8"/>
        <v>70636.296296296219</v>
      </c>
      <c r="D133" s="20">
        <f t="shared" si="9"/>
        <v>61111.111111111109</v>
      </c>
      <c r="E133" s="20">
        <f t="shared" si="10"/>
        <v>9525.1851851851115</v>
      </c>
      <c r="F133" s="20">
        <f t="shared" si="11"/>
        <v>3361111.1111110849</v>
      </c>
    </row>
    <row r="134" spans="1:6" x14ac:dyDescent="0.3">
      <c r="A134">
        <v>126</v>
      </c>
      <c r="B134" s="38">
        <v>48122</v>
      </c>
      <c r="C134" s="20">
        <f t="shared" si="8"/>
        <v>70466.203703703635</v>
      </c>
      <c r="D134" s="20">
        <f t="shared" si="9"/>
        <v>61111.111111111109</v>
      </c>
      <c r="E134" s="20">
        <f t="shared" si="10"/>
        <v>9355.0925925925203</v>
      </c>
      <c r="F134" s="20">
        <f t="shared" si="11"/>
        <v>3299999.9999999739</v>
      </c>
    </row>
    <row r="135" spans="1:6" x14ac:dyDescent="0.3">
      <c r="A135">
        <v>127</v>
      </c>
      <c r="B135" s="38">
        <v>48153</v>
      </c>
      <c r="C135" s="20">
        <f t="shared" si="8"/>
        <v>70296.111111111037</v>
      </c>
      <c r="D135" s="20">
        <f t="shared" si="9"/>
        <v>61111.111111111109</v>
      </c>
      <c r="E135" s="20">
        <f t="shared" si="10"/>
        <v>9184.9999999999272</v>
      </c>
      <c r="F135" s="20">
        <f t="shared" si="11"/>
        <v>3238888.8888888629</v>
      </c>
    </row>
    <row r="136" spans="1:6" x14ac:dyDescent="0.3">
      <c r="A136">
        <v>128</v>
      </c>
      <c r="B136" s="38">
        <v>48183</v>
      </c>
      <c r="C136" s="20">
        <f t="shared" si="8"/>
        <v>70126.018518518438</v>
      </c>
      <c r="D136" s="20">
        <f t="shared" si="9"/>
        <v>61111.111111111109</v>
      </c>
      <c r="E136" s="20">
        <f t="shared" si="10"/>
        <v>9014.9074074073342</v>
      </c>
      <c r="F136" s="20">
        <f t="shared" si="11"/>
        <v>3177777.7777777519</v>
      </c>
    </row>
    <row r="137" spans="1:6" x14ac:dyDescent="0.3">
      <c r="A137">
        <v>129</v>
      </c>
      <c r="B137" s="38">
        <v>48214</v>
      </c>
      <c r="C137" s="20">
        <f t="shared" si="8"/>
        <v>69955.925925925854</v>
      </c>
      <c r="D137" s="20">
        <f t="shared" si="9"/>
        <v>61111.111111111109</v>
      </c>
      <c r="E137" s="20">
        <f t="shared" si="10"/>
        <v>8844.8148148147429</v>
      </c>
      <c r="F137" s="20">
        <f t="shared" si="11"/>
        <v>3116666.6666666409</v>
      </c>
    </row>
    <row r="138" spans="1:6" x14ac:dyDescent="0.3">
      <c r="A138">
        <v>130</v>
      </c>
      <c r="B138" s="38">
        <v>48245</v>
      </c>
      <c r="C138" s="20">
        <f t="shared" ref="C138:C187" si="12">D138+E138</f>
        <v>69785.833333333256</v>
      </c>
      <c r="D138" s="20">
        <f t="shared" ref="D138:D188" si="13">D$1/180</f>
        <v>61111.111111111109</v>
      </c>
      <c r="E138" s="20">
        <f t="shared" ref="E138:E188" si="14">F137*D$2/12</f>
        <v>8674.7222222221499</v>
      </c>
      <c r="F138" s="20">
        <f t="shared" ref="F138:F188" si="15">F137-D138</f>
        <v>3055555.5555555299</v>
      </c>
    </row>
    <row r="139" spans="1:6" x14ac:dyDescent="0.3">
      <c r="A139">
        <v>131</v>
      </c>
      <c r="B139" s="38">
        <v>48274</v>
      </c>
      <c r="C139" s="20">
        <f t="shared" si="12"/>
        <v>69615.740740740672</v>
      </c>
      <c r="D139" s="20">
        <f t="shared" si="13"/>
        <v>61111.111111111109</v>
      </c>
      <c r="E139" s="20">
        <f t="shared" si="14"/>
        <v>8504.6296296295568</v>
      </c>
      <c r="F139" s="20">
        <f t="shared" si="15"/>
        <v>2994444.4444444189</v>
      </c>
    </row>
    <row r="140" spans="1:6" x14ac:dyDescent="0.3">
      <c r="A140">
        <v>132</v>
      </c>
      <c r="B140" s="38">
        <v>48305</v>
      </c>
      <c r="C140" s="20">
        <f t="shared" si="12"/>
        <v>69445.648148148073</v>
      </c>
      <c r="D140" s="20">
        <f t="shared" si="13"/>
        <v>61111.111111111109</v>
      </c>
      <c r="E140" s="20">
        <f t="shared" si="14"/>
        <v>8334.5370370369656</v>
      </c>
      <c r="F140" s="20">
        <f t="shared" si="15"/>
        <v>2933333.3333333079</v>
      </c>
    </row>
    <row r="141" spans="1:6" x14ac:dyDescent="0.3">
      <c r="A141">
        <v>133</v>
      </c>
      <c r="B141" s="38">
        <v>48335</v>
      </c>
      <c r="C141" s="20">
        <f t="shared" si="12"/>
        <v>69275.555555555489</v>
      </c>
      <c r="D141" s="20">
        <f t="shared" si="13"/>
        <v>61111.111111111109</v>
      </c>
      <c r="E141" s="20">
        <f t="shared" si="14"/>
        <v>8164.4444444443734</v>
      </c>
      <c r="F141" s="20">
        <f t="shared" si="15"/>
        <v>2872222.2222221969</v>
      </c>
    </row>
    <row r="142" spans="1:6" x14ac:dyDescent="0.3">
      <c r="A142">
        <v>134</v>
      </c>
      <c r="B142" s="38">
        <v>48366</v>
      </c>
      <c r="C142" s="20">
        <f t="shared" si="12"/>
        <v>69105.462962962891</v>
      </c>
      <c r="D142" s="20">
        <f t="shared" si="13"/>
        <v>61111.111111111109</v>
      </c>
      <c r="E142" s="20">
        <f t="shared" si="14"/>
        <v>7994.3518518517812</v>
      </c>
      <c r="F142" s="20">
        <f t="shared" si="15"/>
        <v>2811111.1111110859</v>
      </c>
    </row>
    <row r="143" spans="1:6" x14ac:dyDescent="0.3">
      <c r="A143">
        <v>135</v>
      </c>
      <c r="B143" s="38">
        <v>48396</v>
      </c>
      <c r="C143" s="20">
        <f t="shared" si="12"/>
        <v>68935.370370370292</v>
      </c>
      <c r="D143" s="20">
        <f t="shared" si="13"/>
        <v>61111.111111111109</v>
      </c>
      <c r="E143" s="20">
        <f t="shared" si="14"/>
        <v>7824.2592592591891</v>
      </c>
      <c r="F143" s="20">
        <f t="shared" si="15"/>
        <v>2749999.9999999749</v>
      </c>
    </row>
    <row r="144" spans="1:6" x14ac:dyDescent="0.3">
      <c r="A144">
        <v>136</v>
      </c>
      <c r="B144" s="38">
        <v>48427</v>
      </c>
      <c r="C144" s="20">
        <f t="shared" si="12"/>
        <v>68765.277777777708</v>
      </c>
      <c r="D144" s="20">
        <f t="shared" si="13"/>
        <v>61111.111111111109</v>
      </c>
      <c r="E144" s="20">
        <f t="shared" si="14"/>
        <v>7654.166666666596</v>
      </c>
      <c r="F144" s="20">
        <f t="shared" si="15"/>
        <v>2688888.8888888638</v>
      </c>
    </row>
    <row r="145" spans="1:6" x14ac:dyDescent="0.3">
      <c r="A145">
        <v>137</v>
      </c>
      <c r="B145" s="38">
        <v>48458</v>
      </c>
      <c r="C145" s="20">
        <f t="shared" si="12"/>
        <v>68595.18518518511</v>
      </c>
      <c r="D145" s="20">
        <f t="shared" si="13"/>
        <v>61111.111111111109</v>
      </c>
      <c r="E145" s="20">
        <f t="shared" si="14"/>
        <v>7484.0740740740039</v>
      </c>
      <c r="F145" s="20">
        <f t="shared" si="15"/>
        <v>2627777.7777777528</v>
      </c>
    </row>
    <row r="146" spans="1:6" x14ac:dyDescent="0.3">
      <c r="A146">
        <v>138</v>
      </c>
      <c r="B146" s="38">
        <v>48488</v>
      </c>
      <c r="C146" s="20">
        <f t="shared" si="12"/>
        <v>68425.092592592526</v>
      </c>
      <c r="D146" s="20">
        <f t="shared" si="13"/>
        <v>61111.111111111109</v>
      </c>
      <c r="E146" s="20">
        <f t="shared" si="14"/>
        <v>7313.9814814814117</v>
      </c>
      <c r="F146" s="20">
        <f t="shared" si="15"/>
        <v>2566666.6666666418</v>
      </c>
    </row>
    <row r="147" spans="1:6" x14ac:dyDescent="0.3">
      <c r="A147">
        <v>139</v>
      </c>
      <c r="B147" s="38">
        <v>48519</v>
      </c>
      <c r="C147" s="20">
        <f t="shared" si="12"/>
        <v>68254.999999999927</v>
      </c>
      <c r="D147" s="20">
        <f t="shared" si="13"/>
        <v>61111.111111111109</v>
      </c>
      <c r="E147" s="20">
        <f t="shared" si="14"/>
        <v>7143.8888888888205</v>
      </c>
      <c r="F147" s="20">
        <f t="shared" si="15"/>
        <v>2505555.5555555308</v>
      </c>
    </row>
    <row r="148" spans="1:6" x14ac:dyDescent="0.3">
      <c r="A148">
        <v>140</v>
      </c>
      <c r="B148" s="38">
        <v>48549</v>
      </c>
      <c r="C148" s="20">
        <f t="shared" si="12"/>
        <v>68084.907407407343</v>
      </c>
      <c r="D148" s="20">
        <f t="shared" si="13"/>
        <v>61111.111111111109</v>
      </c>
      <c r="E148" s="20">
        <f t="shared" si="14"/>
        <v>6973.7962962962274</v>
      </c>
      <c r="F148" s="20">
        <f t="shared" si="15"/>
        <v>2444444.4444444198</v>
      </c>
    </row>
    <row r="149" spans="1:6" x14ac:dyDescent="0.3">
      <c r="A149">
        <v>141</v>
      </c>
      <c r="B149" s="38">
        <v>48580</v>
      </c>
      <c r="C149" s="20">
        <f t="shared" si="12"/>
        <v>67914.814814814745</v>
      </c>
      <c r="D149" s="20">
        <f t="shared" si="13"/>
        <v>61111.111111111109</v>
      </c>
      <c r="E149" s="20">
        <f t="shared" si="14"/>
        <v>6803.7037037036353</v>
      </c>
      <c r="F149" s="20">
        <f t="shared" si="15"/>
        <v>2383333.3333333088</v>
      </c>
    </row>
    <row r="150" spans="1:6" x14ac:dyDescent="0.3">
      <c r="A150">
        <v>142</v>
      </c>
      <c r="B150" s="38">
        <v>48611</v>
      </c>
      <c r="C150" s="20">
        <f t="shared" si="12"/>
        <v>67744.722222222146</v>
      </c>
      <c r="D150" s="20">
        <f t="shared" si="13"/>
        <v>61111.111111111109</v>
      </c>
      <c r="E150" s="20">
        <f t="shared" si="14"/>
        <v>6633.6111111110431</v>
      </c>
      <c r="F150" s="20">
        <f t="shared" si="15"/>
        <v>2322222.2222221978</v>
      </c>
    </row>
    <row r="151" spans="1:6" x14ac:dyDescent="0.3">
      <c r="A151">
        <v>143</v>
      </c>
      <c r="B151" s="38">
        <v>48639</v>
      </c>
      <c r="C151" s="20">
        <f t="shared" si="12"/>
        <v>67574.629629629562</v>
      </c>
      <c r="D151" s="20">
        <f t="shared" si="13"/>
        <v>61111.111111111109</v>
      </c>
      <c r="E151" s="20">
        <f t="shared" si="14"/>
        <v>6463.51851851845</v>
      </c>
      <c r="F151" s="20">
        <f t="shared" si="15"/>
        <v>2261111.1111110868</v>
      </c>
    </row>
    <row r="152" spans="1:6" x14ac:dyDescent="0.3">
      <c r="A152">
        <v>144</v>
      </c>
      <c r="B152" s="38">
        <v>48670</v>
      </c>
      <c r="C152" s="20">
        <f t="shared" si="12"/>
        <v>67404.537037036964</v>
      </c>
      <c r="D152" s="20">
        <f t="shared" si="13"/>
        <v>61111.111111111109</v>
      </c>
      <c r="E152" s="20">
        <f t="shared" si="14"/>
        <v>6293.4259259258579</v>
      </c>
      <c r="F152" s="20">
        <f t="shared" si="15"/>
        <v>2199999.9999999758</v>
      </c>
    </row>
    <row r="153" spans="1:6" x14ac:dyDescent="0.3">
      <c r="A153">
        <v>145</v>
      </c>
      <c r="B153" s="38">
        <v>48700</v>
      </c>
      <c r="C153" s="20">
        <f t="shared" si="12"/>
        <v>67234.44444444438</v>
      </c>
      <c r="D153" s="20">
        <f t="shared" si="13"/>
        <v>61111.111111111109</v>
      </c>
      <c r="E153" s="20">
        <f t="shared" si="14"/>
        <v>6123.3333333332657</v>
      </c>
      <c r="F153" s="20">
        <f t="shared" si="15"/>
        <v>2138888.8888888648</v>
      </c>
    </row>
    <row r="154" spans="1:6" x14ac:dyDescent="0.3">
      <c r="A154">
        <v>146</v>
      </c>
      <c r="B154" s="38">
        <v>48731</v>
      </c>
      <c r="C154" s="20">
        <f t="shared" si="12"/>
        <v>67064.351851851781</v>
      </c>
      <c r="D154" s="20">
        <f t="shared" si="13"/>
        <v>61111.111111111109</v>
      </c>
      <c r="E154" s="20">
        <f t="shared" si="14"/>
        <v>5953.2407407406727</v>
      </c>
      <c r="F154" s="20">
        <f t="shared" si="15"/>
        <v>2077777.7777777538</v>
      </c>
    </row>
    <row r="155" spans="1:6" x14ac:dyDescent="0.3">
      <c r="A155">
        <v>147</v>
      </c>
      <c r="B155" s="38">
        <v>48761</v>
      </c>
      <c r="C155" s="20">
        <f t="shared" si="12"/>
        <v>66894.259259259197</v>
      </c>
      <c r="D155" s="20">
        <f t="shared" si="13"/>
        <v>61111.111111111109</v>
      </c>
      <c r="E155" s="20">
        <f t="shared" si="14"/>
        <v>5783.1481481480814</v>
      </c>
      <c r="F155" s="20">
        <f t="shared" si="15"/>
        <v>2016666.6666666428</v>
      </c>
    </row>
    <row r="156" spans="1:6" x14ac:dyDescent="0.3">
      <c r="A156">
        <v>148</v>
      </c>
      <c r="B156" s="38">
        <v>48792</v>
      </c>
      <c r="C156" s="20">
        <f t="shared" si="12"/>
        <v>66724.166666666599</v>
      </c>
      <c r="D156" s="20">
        <f t="shared" si="13"/>
        <v>61111.111111111109</v>
      </c>
      <c r="E156" s="20">
        <f t="shared" si="14"/>
        <v>5613.0555555554893</v>
      </c>
      <c r="F156" s="20">
        <f t="shared" si="15"/>
        <v>1955555.5555555318</v>
      </c>
    </row>
    <row r="157" spans="1:6" x14ac:dyDescent="0.3">
      <c r="A157">
        <v>149</v>
      </c>
      <c r="B157" s="38">
        <v>48823</v>
      </c>
      <c r="C157" s="20">
        <f t="shared" si="12"/>
        <v>66554.074074074</v>
      </c>
      <c r="D157" s="20">
        <f t="shared" si="13"/>
        <v>61111.111111111109</v>
      </c>
      <c r="E157" s="20">
        <f t="shared" si="14"/>
        <v>5442.9629629628971</v>
      </c>
      <c r="F157" s="20">
        <f t="shared" si="15"/>
        <v>1894444.4444444207</v>
      </c>
    </row>
    <row r="158" spans="1:6" x14ac:dyDescent="0.3">
      <c r="A158">
        <v>150</v>
      </c>
      <c r="B158" s="38">
        <v>48853</v>
      </c>
      <c r="C158" s="20">
        <f t="shared" si="12"/>
        <v>66383.981481481416</v>
      </c>
      <c r="D158" s="20">
        <f t="shared" si="13"/>
        <v>61111.111111111109</v>
      </c>
      <c r="E158" s="20">
        <f t="shared" si="14"/>
        <v>5272.870370370304</v>
      </c>
      <c r="F158" s="20">
        <f t="shared" si="15"/>
        <v>1833333.3333333097</v>
      </c>
    </row>
    <row r="159" spans="1:6" x14ac:dyDescent="0.3">
      <c r="A159">
        <v>151</v>
      </c>
      <c r="B159" s="38">
        <v>48884</v>
      </c>
      <c r="C159" s="20">
        <f t="shared" si="12"/>
        <v>66213.888888888818</v>
      </c>
      <c r="D159" s="20">
        <f t="shared" si="13"/>
        <v>61111.111111111109</v>
      </c>
      <c r="E159" s="20">
        <f t="shared" si="14"/>
        <v>5102.7777777777119</v>
      </c>
      <c r="F159" s="20">
        <f t="shared" si="15"/>
        <v>1772222.2222221987</v>
      </c>
    </row>
    <row r="160" spans="1:6" x14ac:dyDescent="0.3">
      <c r="A160">
        <v>152</v>
      </c>
      <c r="B160" s="38">
        <v>48914</v>
      </c>
      <c r="C160" s="20">
        <f t="shared" si="12"/>
        <v>66043.796296296234</v>
      </c>
      <c r="D160" s="20">
        <f t="shared" si="13"/>
        <v>61111.111111111109</v>
      </c>
      <c r="E160" s="20">
        <f t="shared" si="14"/>
        <v>4932.6851851851197</v>
      </c>
      <c r="F160" s="20">
        <f t="shared" si="15"/>
        <v>1711111.1111110877</v>
      </c>
    </row>
    <row r="161" spans="1:6" x14ac:dyDescent="0.3">
      <c r="A161">
        <v>153</v>
      </c>
      <c r="B161" s="38">
        <v>48945</v>
      </c>
      <c r="C161" s="20">
        <f t="shared" si="12"/>
        <v>65873.703703703635</v>
      </c>
      <c r="D161" s="20">
        <f t="shared" si="13"/>
        <v>61111.111111111109</v>
      </c>
      <c r="E161" s="20">
        <f t="shared" si="14"/>
        <v>4762.5925925925276</v>
      </c>
      <c r="F161" s="20">
        <f t="shared" si="15"/>
        <v>1649999.9999999767</v>
      </c>
    </row>
    <row r="162" spans="1:6" x14ac:dyDescent="0.3">
      <c r="A162">
        <v>154</v>
      </c>
      <c r="B162" s="38">
        <v>48976</v>
      </c>
      <c r="C162" s="20">
        <f t="shared" si="12"/>
        <v>65703.611111111051</v>
      </c>
      <c r="D162" s="20">
        <f t="shared" si="13"/>
        <v>61111.111111111109</v>
      </c>
      <c r="E162" s="20">
        <f t="shared" si="14"/>
        <v>4592.4999999999354</v>
      </c>
      <c r="F162" s="20">
        <f t="shared" si="15"/>
        <v>1588888.8888888657</v>
      </c>
    </row>
    <row r="163" spans="1:6" x14ac:dyDescent="0.3">
      <c r="A163">
        <v>155</v>
      </c>
      <c r="B163" s="38">
        <v>49004</v>
      </c>
      <c r="C163" s="20">
        <f t="shared" si="12"/>
        <v>65533.518518518453</v>
      </c>
      <c r="D163" s="20">
        <f t="shared" si="13"/>
        <v>61111.111111111109</v>
      </c>
      <c r="E163" s="20">
        <f t="shared" si="14"/>
        <v>4422.4074074073424</v>
      </c>
      <c r="F163" s="20">
        <f t="shared" si="15"/>
        <v>1527777.7777777547</v>
      </c>
    </row>
    <row r="164" spans="1:6" x14ac:dyDescent="0.3">
      <c r="A164">
        <v>156</v>
      </c>
      <c r="B164" s="38">
        <v>49035</v>
      </c>
      <c r="C164" s="20">
        <f t="shared" si="12"/>
        <v>65363.425925925862</v>
      </c>
      <c r="D164" s="20">
        <f t="shared" si="13"/>
        <v>61111.111111111109</v>
      </c>
      <c r="E164" s="20">
        <f t="shared" si="14"/>
        <v>4252.3148148147502</v>
      </c>
      <c r="F164" s="20">
        <f t="shared" si="15"/>
        <v>1466666.6666666437</v>
      </c>
    </row>
    <row r="165" spans="1:6" x14ac:dyDescent="0.3">
      <c r="A165">
        <v>157</v>
      </c>
      <c r="B165" s="38">
        <v>49065</v>
      </c>
      <c r="C165" s="20">
        <f t="shared" si="12"/>
        <v>65193.33333333327</v>
      </c>
      <c r="D165" s="20">
        <f t="shared" si="13"/>
        <v>61111.111111111109</v>
      </c>
      <c r="E165" s="20">
        <f t="shared" si="14"/>
        <v>4082.2222222221585</v>
      </c>
      <c r="F165" s="20">
        <f t="shared" si="15"/>
        <v>1405555.5555555327</v>
      </c>
    </row>
    <row r="166" spans="1:6" x14ac:dyDescent="0.3">
      <c r="A166">
        <v>158</v>
      </c>
      <c r="B166" s="38">
        <v>49096</v>
      </c>
      <c r="C166" s="20">
        <f t="shared" si="12"/>
        <v>65023.240740740672</v>
      </c>
      <c r="D166" s="20">
        <f t="shared" si="13"/>
        <v>61111.111111111109</v>
      </c>
      <c r="E166" s="20">
        <f t="shared" si="14"/>
        <v>3912.1296296295659</v>
      </c>
      <c r="F166" s="20">
        <f t="shared" si="15"/>
        <v>1344444.4444444217</v>
      </c>
    </row>
    <row r="167" spans="1:6" x14ac:dyDescent="0.3">
      <c r="A167">
        <v>159</v>
      </c>
      <c r="B167" s="38">
        <v>49126</v>
      </c>
      <c r="C167" s="20">
        <f t="shared" si="12"/>
        <v>64853.148148148081</v>
      </c>
      <c r="D167" s="20">
        <f t="shared" si="13"/>
        <v>61111.111111111109</v>
      </c>
      <c r="E167" s="20">
        <f t="shared" si="14"/>
        <v>3742.0370370369733</v>
      </c>
      <c r="F167" s="20">
        <f t="shared" si="15"/>
        <v>1283333.3333333107</v>
      </c>
    </row>
    <row r="168" spans="1:6" x14ac:dyDescent="0.3">
      <c r="A168">
        <v>160</v>
      </c>
      <c r="B168" s="38">
        <v>49157</v>
      </c>
      <c r="C168" s="20">
        <f t="shared" si="12"/>
        <v>64683.055555555489</v>
      </c>
      <c r="D168" s="20">
        <f t="shared" si="13"/>
        <v>61111.111111111109</v>
      </c>
      <c r="E168" s="20">
        <f t="shared" si="14"/>
        <v>3571.9444444443811</v>
      </c>
      <c r="F168" s="20">
        <f t="shared" si="15"/>
        <v>1222222.2222221997</v>
      </c>
    </row>
    <row r="169" spans="1:6" x14ac:dyDescent="0.3">
      <c r="A169">
        <v>161</v>
      </c>
      <c r="B169" s="38">
        <v>49188</v>
      </c>
      <c r="C169" s="20">
        <f t="shared" si="12"/>
        <v>64512.962962962898</v>
      </c>
      <c r="D169" s="20">
        <f t="shared" si="13"/>
        <v>61111.111111111109</v>
      </c>
      <c r="E169" s="20">
        <f t="shared" si="14"/>
        <v>3401.851851851789</v>
      </c>
      <c r="F169" s="20">
        <f t="shared" si="15"/>
        <v>1161111.1111110887</v>
      </c>
    </row>
    <row r="170" spans="1:6" x14ac:dyDescent="0.3">
      <c r="A170">
        <v>162</v>
      </c>
      <c r="B170" s="38">
        <v>49218</v>
      </c>
      <c r="C170" s="20">
        <f t="shared" si="12"/>
        <v>64342.870370370307</v>
      </c>
      <c r="D170" s="20">
        <f t="shared" si="13"/>
        <v>61111.111111111109</v>
      </c>
      <c r="E170" s="20">
        <f t="shared" si="14"/>
        <v>3231.7592592591968</v>
      </c>
      <c r="F170" s="20">
        <f t="shared" si="15"/>
        <v>1099999.9999999776</v>
      </c>
    </row>
    <row r="171" spans="1:6" x14ac:dyDescent="0.3">
      <c r="A171">
        <v>163</v>
      </c>
      <c r="B171" s="38">
        <v>49249</v>
      </c>
      <c r="C171" s="20">
        <f t="shared" si="12"/>
        <v>64172.777777777716</v>
      </c>
      <c r="D171" s="20">
        <f t="shared" si="13"/>
        <v>61111.111111111109</v>
      </c>
      <c r="E171" s="20">
        <f t="shared" si="14"/>
        <v>3061.6666666666042</v>
      </c>
      <c r="F171" s="20">
        <f t="shared" si="15"/>
        <v>1038888.8888888665</v>
      </c>
    </row>
    <row r="172" spans="1:6" x14ac:dyDescent="0.3">
      <c r="A172">
        <v>164</v>
      </c>
      <c r="B172" s="38">
        <v>49279</v>
      </c>
      <c r="C172" s="20">
        <f t="shared" si="12"/>
        <v>64002.685185185124</v>
      </c>
      <c r="D172" s="20">
        <f t="shared" si="13"/>
        <v>61111.111111111109</v>
      </c>
      <c r="E172" s="20">
        <f t="shared" si="14"/>
        <v>2891.5740740740116</v>
      </c>
      <c r="F172" s="20">
        <f t="shared" si="15"/>
        <v>977777.7777777554</v>
      </c>
    </row>
    <row r="173" spans="1:6" x14ac:dyDescent="0.3">
      <c r="A173">
        <v>165</v>
      </c>
      <c r="B173" s="38">
        <v>49310</v>
      </c>
      <c r="C173" s="20">
        <f t="shared" si="12"/>
        <v>63832.592592592526</v>
      </c>
      <c r="D173" s="20">
        <f t="shared" si="13"/>
        <v>61111.111111111109</v>
      </c>
      <c r="E173" s="20">
        <f t="shared" si="14"/>
        <v>2721.481481481419</v>
      </c>
      <c r="F173" s="20">
        <f t="shared" si="15"/>
        <v>916666.66666664428</v>
      </c>
    </row>
    <row r="174" spans="1:6" x14ac:dyDescent="0.3">
      <c r="A174">
        <v>166</v>
      </c>
      <c r="B174" s="38">
        <v>49341</v>
      </c>
      <c r="C174" s="20">
        <f t="shared" si="12"/>
        <v>63662.499999999935</v>
      </c>
      <c r="D174" s="20">
        <f t="shared" si="13"/>
        <v>61111.111111111109</v>
      </c>
      <c r="E174" s="20">
        <f t="shared" si="14"/>
        <v>2551.3888888888264</v>
      </c>
      <c r="F174" s="20">
        <f t="shared" si="15"/>
        <v>855555.55555553315</v>
      </c>
    </row>
    <row r="175" spans="1:6" x14ac:dyDescent="0.3">
      <c r="A175">
        <v>167</v>
      </c>
      <c r="B175" s="38">
        <v>49369</v>
      </c>
      <c r="C175" s="20">
        <f t="shared" si="12"/>
        <v>63492.407407407343</v>
      </c>
      <c r="D175" s="20">
        <f t="shared" si="13"/>
        <v>61111.111111111109</v>
      </c>
      <c r="E175" s="20">
        <f t="shared" si="14"/>
        <v>2381.2962962962338</v>
      </c>
      <c r="F175" s="20">
        <f t="shared" si="15"/>
        <v>794444.44444442203</v>
      </c>
    </row>
    <row r="176" spans="1:6" x14ac:dyDescent="0.3">
      <c r="A176">
        <v>168</v>
      </c>
      <c r="B176" s="38">
        <v>49400</v>
      </c>
      <c r="C176" s="20">
        <f t="shared" si="12"/>
        <v>63322.314814814752</v>
      </c>
      <c r="D176" s="20">
        <f t="shared" si="13"/>
        <v>61111.111111111109</v>
      </c>
      <c r="E176" s="20">
        <f t="shared" si="14"/>
        <v>2211.2037037036412</v>
      </c>
      <c r="F176" s="20">
        <f t="shared" si="15"/>
        <v>733333.3333333109</v>
      </c>
    </row>
    <row r="177" spans="1:6" x14ac:dyDescent="0.3">
      <c r="A177">
        <v>169</v>
      </c>
      <c r="B177" s="38">
        <v>49430</v>
      </c>
      <c r="C177" s="20">
        <f t="shared" si="12"/>
        <v>63152.222222222161</v>
      </c>
      <c r="D177" s="20">
        <f t="shared" si="13"/>
        <v>61111.111111111109</v>
      </c>
      <c r="E177" s="20">
        <f t="shared" si="14"/>
        <v>2041.1111111110486</v>
      </c>
      <c r="F177" s="20">
        <f t="shared" si="15"/>
        <v>672222.22222219978</v>
      </c>
    </row>
    <row r="178" spans="1:6" x14ac:dyDescent="0.3">
      <c r="A178">
        <v>170</v>
      </c>
      <c r="B178" s="38">
        <v>49461</v>
      </c>
      <c r="C178" s="20">
        <f t="shared" si="12"/>
        <v>62982.129629629562</v>
      </c>
      <c r="D178" s="20">
        <f t="shared" si="13"/>
        <v>61111.111111111109</v>
      </c>
      <c r="E178" s="20">
        <f t="shared" si="14"/>
        <v>1871.0185185184562</v>
      </c>
      <c r="F178" s="20">
        <f t="shared" si="15"/>
        <v>611111.11111108866</v>
      </c>
    </row>
    <row r="179" spans="1:6" x14ac:dyDescent="0.3">
      <c r="A179">
        <v>171</v>
      </c>
      <c r="B179" s="38">
        <v>49491</v>
      </c>
      <c r="C179" s="20">
        <f t="shared" si="12"/>
        <v>62812.037037036971</v>
      </c>
      <c r="D179" s="20">
        <f t="shared" si="13"/>
        <v>61111.111111111109</v>
      </c>
      <c r="E179" s="20">
        <f t="shared" si="14"/>
        <v>1700.9259259258633</v>
      </c>
      <c r="F179" s="20">
        <f t="shared" si="15"/>
        <v>549999.99999997753</v>
      </c>
    </row>
    <row r="180" spans="1:6" x14ac:dyDescent="0.3">
      <c r="A180">
        <v>172</v>
      </c>
      <c r="B180" s="38">
        <v>49522</v>
      </c>
      <c r="C180" s="20">
        <f t="shared" si="12"/>
        <v>62641.94444444438</v>
      </c>
      <c r="D180" s="20">
        <f t="shared" si="13"/>
        <v>61111.111111111109</v>
      </c>
      <c r="E180" s="20">
        <f t="shared" si="14"/>
        <v>1530.833333333271</v>
      </c>
      <c r="F180" s="20">
        <f t="shared" si="15"/>
        <v>488888.88888886641</v>
      </c>
    </row>
    <row r="181" spans="1:6" x14ac:dyDescent="0.3">
      <c r="A181">
        <v>173</v>
      </c>
      <c r="B181" s="38">
        <v>49553</v>
      </c>
      <c r="C181" s="20">
        <f t="shared" si="12"/>
        <v>62471.851851851789</v>
      </c>
      <c r="D181" s="20">
        <f t="shared" si="13"/>
        <v>61111.111111111109</v>
      </c>
      <c r="E181" s="20">
        <f t="shared" si="14"/>
        <v>1360.7407407406781</v>
      </c>
      <c r="F181" s="20">
        <f t="shared" si="15"/>
        <v>427777.77777775528</v>
      </c>
    </row>
    <row r="182" spans="1:6" x14ac:dyDescent="0.3">
      <c r="A182">
        <v>174</v>
      </c>
      <c r="B182" s="38">
        <v>49583</v>
      </c>
      <c r="C182" s="20">
        <f t="shared" si="12"/>
        <v>62301.759259259197</v>
      </c>
      <c r="D182" s="20">
        <f t="shared" si="13"/>
        <v>61111.111111111109</v>
      </c>
      <c r="E182" s="20">
        <f t="shared" si="14"/>
        <v>1190.6481481480855</v>
      </c>
      <c r="F182" s="20">
        <f t="shared" si="15"/>
        <v>366666.66666664416</v>
      </c>
    </row>
    <row r="183" spans="1:6" x14ac:dyDescent="0.3">
      <c r="A183">
        <v>175</v>
      </c>
      <c r="B183" s="38">
        <v>49614</v>
      </c>
      <c r="C183" s="20">
        <f t="shared" si="12"/>
        <v>62131.666666666599</v>
      </c>
      <c r="D183" s="20">
        <f t="shared" si="13"/>
        <v>61111.111111111109</v>
      </c>
      <c r="E183" s="20">
        <f t="shared" si="14"/>
        <v>1020.5555555554929</v>
      </c>
      <c r="F183" s="20">
        <f t="shared" si="15"/>
        <v>305555.55555553304</v>
      </c>
    </row>
    <row r="184" spans="1:6" x14ac:dyDescent="0.3">
      <c r="A184">
        <v>176</v>
      </c>
      <c r="B184" s="38">
        <v>49644</v>
      </c>
      <c r="C184" s="20">
        <f t="shared" si="12"/>
        <v>61961.574074074008</v>
      </c>
      <c r="D184" s="20">
        <f t="shared" si="13"/>
        <v>61111.111111111109</v>
      </c>
      <c r="E184" s="20">
        <f t="shared" si="14"/>
        <v>850.46296296290029</v>
      </c>
      <c r="F184" s="20">
        <f t="shared" si="15"/>
        <v>244444.44444442191</v>
      </c>
    </row>
    <row r="185" spans="1:6" x14ac:dyDescent="0.3">
      <c r="A185">
        <v>177</v>
      </c>
      <c r="B185" s="38">
        <v>49675</v>
      </c>
      <c r="C185" s="20">
        <f t="shared" si="12"/>
        <v>61791.481481481416</v>
      </c>
      <c r="D185" s="20">
        <f t="shared" si="13"/>
        <v>61111.111111111109</v>
      </c>
      <c r="E185" s="20">
        <f t="shared" si="14"/>
        <v>680.37037037030757</v>
      </c>
      <c r="F185" s="20">
        <f t="shared" si="15"/>
        <v>183333.33333331079</v>
      </c>
    </row>
    <row r="186" spans="1:6" x14ac:dyDescent="0.3">
      <c r="A186">
        <v>178</v>
      </c>
      <c r="B186" s="38">
        <v>49706</v>
      </c>
      <c r="C186" s="20">
        <f t="shared" si="12"/>
        <v>61621.388888888825</v>
      </c>
      <c r="D186" s="20">
        <f t="shared" si="13"/>
        <v>61111.111111111109</v>
      </c>
      <c r="E186" s="20">
        <f t="shared" si="14"/>
        <v>510.27777777771502</v>
      </c>
      <c r="F186" s="20">
        <f t="shared" si="15"/>
        <v>122222.22222219968</v>
      </c>
    </row>
    <row r="187" spans="1:6" x14ac:dyDescent="0.3">
      <c r="A187">
        <v>179</v>
      </c>
      <c r="B187" s="38">
        <v>49735</v>
      </c>
      <c r="C187" s="20">
        <f t="shared" si="12"/>
        <v>61451.296296296234</v>
      </c>
      <c r="D187" s="20">
        <f t="shared" si="13"/>
        <v>61111.111111111109</v>
      </c>
      <c r="E187" s="20">
        <f t="shared" si="14"/>
        <v>340.18518518512241</v>
      </c>
      <c r="F187" s="20">
        <f t="shared" si="15"/>
        <v>61111.111111088569</v>
      </c>
    </row>
    <row r="188" spans="1:6" x14ac:dyDescent="0.3">
      <c r="A188">
        <v>180</v>
      </c>
      <c r="B188" s="38">
        <v>49766</v>
      </c>
      <c r="C188" s="20">
        <f t="shared" ref="C188" si="16">D$1/180</f>
        <v>61111.111111111109</v>
      </c>
      <c r="D188" s="20">
        <f t="shared" si="13"/>
        <v>61111.111111111109</v>
      </c>
      <c r="E188" s="20">
        <f t="shared" si="14"/>
        <v>170.09259259252983</v>
      </c>
      <c r="F188" s="20">
        <f t="shared" si="15"/>
        <v>-2.2540916688740253E-8</v>
      </c>
    </row>
    <row r="189" spans="1:6" x14ac:dyDescent="0.3">
      <c r="C189" s="20">
        <f>SUM(C8:C188)</f>
        <v>13770638.240740726</v>
      </c>
      <c r="D189" s="20">
        <f t="shared" ref="D189:E189" si="17">SUM(D8:D188)</f>
        <v>11000000.000000022</v>
      </c>
      <c r="E189" s="20">
        <f t="shared" si="17"/>
        <v>2770808.33333332</v>
      </c>
    </row>
  </sheetData>
  <mergeCells count="1">
    <mergeCell ref="I6:Q6"/>
  </mergeCells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7997F-576E-4455-818B-88C6DE75F35E}">
  <dimension ref="A2:E93"/>
  <sheetViews>
    <sheetView topLeftCell="A44" workbookViewId="0">
      <selection activeCell="B3" sqref="B3:B66"/>
    </sheetView>
  </sheetViews>
  <sheetFormatPr defaultRowHeight="15.6" x14ac:dyDescent="0.3"/>
  <cols>
    <col min="1" max="1" width="7" customWidth="1"/>
    <col min="2" max="2" width="10.09765625" bestFit="1" customWidth="1"/>
    <col min="4" max="4" width="9.09765625" bestFit="1" customWidth="1"/>
  </cols>
  <sheetData>
    <row r="2" spans="1:5" x14ac:dyDescent="0.3">
      <c r="E2" s="16">
        <f>719730-11009</f>
        <v>708721</v>
      </c>
    </row>
    <row r="3" spans="1:5" x14ac:dyDescent="0.3">
      <c r="A3" s="52">
        <v>44470</v>
      </c>
      <c r="B3" s="19">
        <f>C3+D3</f>
        <v>13076.102916666667</v>
      </c>
      <c r="C3">
        <v>11009</v>
      </c>
      <c r="D3" s="19">
        <f>E2*0.035/12</f>
        <v>2067.1029166666667</v>
      </c>
      <c r="E3" s="19">
        <f>E2-C3</f>
        <v>697712</v>
      </c>
    </row>
    <row r="4" spans="1:5" x14ac:dyDescent="0.3">
      <c r="A4" s="52">
        <v>44501</v>
      </c>
      <c r="B4" s="19">
        <f t="shared" ref="B4:B66" si="0">C4+D4</f>
        <v>13043.993333333334</v>
      </c>
      <c r="C4">
        <v>11009</v>
      </c>
      <c r="D4" s="19">
        <f t="shared" ref="D4:D66" si="1">E3*0.035/12</f>
        <v>2034.9933333333336</v>
      </c>
      <c r="E4" s="19">
        <f t="shared" ref="E4:E42" si="2">E3-C4</f>
        <v>686703</v>
      </c>
    </row>
    <row r="5" spans="1:5" x14ac:dyDescent="0.3">
      <c r="A5" s="52">
        <v>44531</v>
      </c>
      <c r="B5" s="19">
        <f t="shared" si="0"/>
        <v>13011.883750000001</v>
      </c>
      <c r="C5">
        <v>11009</v>
      </c>
      <c r="D5" s="19">
        <f>E4*0.035/12</f>
        <v>2002.8837500000002</v>
      </c>
      <c r="E5" s="19">
        <f t="shared" si="2"/>
        <v>675694</v>
      </c>
    </row>
    <row r="6" spans="1:5" x14ac:dyDescent="0.3">
      <c r="A6" s="52">
        <v>44562</v>
      </c>
      <c r="B6" s="19">
        <f t="shared" si="0"/>
        <v>12979.774166666666</v>
      </c>
      <c r="C6">
        <v>11009</v>
      </c>
      <c r="D6" s="19">
        <f t="shared" si="1"/>
        <v>1970.7741666666668</v>
      </c>
      <c r="E6" s="19">
        <f t="shared" si="2"/>
        <v>664685</v>
      </c>
    </row>
    <row r="7" spans="1:5" x14ac:dyDescent="0.3">
      <c r="A7" s="52">
        <v>44593</v>
      </c>
      <c r="B7" s="19">
        <f t="shared" si="0"/>
        <v>12947.664583333333</v>
      </c>
      <c r="C7">
        <v>11009</v>
      </c>
      <c r="D7" s="19">
        <f t="shared" si="1"/>
        <v>1938.6645833333334</v>
      </c>
      <c r="E7" s="19">
        <f t="shared" si="2"/>
        <v>653676</v>
      </c>
    </row>
    <row r="8" spans="1:5" x14ac:dyDescent="0.3">
      <c r="A8" s="52">
        <v>44621</v>
      </c>
      <c r="B8" s="19">
        <f t="shared" si="0"/>
        <v>12915.555</v>
      </c>
      <c r="C8">
        <v>11009</v>
      </c>
      <c r="D8" s="19">
        <f t="shared" si="1"/>
        <v>1906.5550000000003</v>
      </c>
      <c r="E8" s="19">
        <f t="shared" si="2"/>
        <v>642667</v>
      </c>
    </row>
    <row r="9" spans="1:5" x14ac:dyDescent="0.3">
      <c r="A9" s="52">
        <v>44652</v>
      </c>
      <c r="B9" s="19">
        <f t="shared" si="0"/>
        <v>12883.445416666667</v>
      </c>
      <c r="C9">
        <v>11009</v>
      </c>
      <c r="D9" s="19">
        <f t="shared" si="1"/>
        <v>1874.4454166666667</v>
      </c>
      <c r="E9" s="19">
        <f t="shared" si="2"/>
        <v>631658</v>
      </c>
    </row>
    <row r="10" spans="1:5" x14ac:dyDescent="0.3">
      <c r="A10" s="52">
        <v>44682</v>
      </c>
      <c r="B10" s="19">
        <f t="shared" si="0"/>
        <v>12851.335833333334</v>
      </c>
      <c r="C10">
        <v>11009</v>
      </c>
      <c r="D10" s="19">
        <f t="shared" si="1"/>
        <v>1842.3358333333335</v>
      </c>
      <c r="E10" s="19">
        <f t="shared" si="2"/>
        <v>620649</v>
      </c>
    </row>
    <row r="11" spans="1:5" x14ac:dyDescent="0.3">
      <c r="A11" s="52">
        <v>44713</v>
      </c>
      <c r="B11" s="19">
        <f t="shared" si="0"/>
        <v>12819.22625</v>
      </c>
      <c r="C11">
        <v>11009</v>
      </c>
      <c r="D11" s="19">
        <f t="shared" si="1"/>
        <v>1810.2262500000004</v>
      </c>
      <c r="E11" s="19">
        <f t="shared" si="2"/>
        <v>609640</v>
      </c>
    </row>
    <row r="12" spans="1:5" x14ac:dyDescent="0.3">
      <c r="A12" s="52">
        <v>44743</v>
      </c>
      <c r="B12" s="19">
        <f t="shared" si="0"/>
        <v>12787.116666666667</v>
      </c>
      <c r="C12">
        <v>11009</v>
      </c>
      <c r="D12" s="19">
        <f t="shared" si="1"/>
        <v>1778.1166666666668</v>
      </c>
      <c r="E12" s="19">
        <f t="shared" si="2"/>
        <v>598631</v>
      </c>
    </row>
    <row r="13" spans="1:5" x14ac:dyDescent="0.3">
      <c r="A13" s="52">
        <v>44774</v>
      </c>
      <c r="B13" s="19">
        <f t="shared" si="0"/>
        <v>12755.007083333334</v>
      </c>
      <c r="C13">
        <v>11009</v>
      </c>
      <c r="D13" s="19">
        <f t="shared" si="1"/>
        <v>1746.0070833333336</v>
      </c>
      <c r="E13" s="19">
        <f t="shared" si="2"/>
        <v>587622</v>
      </c>
    </row>
    <row r="14" spans="1:5" x14ac:dyDescent="0.3">
      <c r="A14" s="52">
        <v>44805</v>
      </c>
      <c r="B14" s="19">
        <f t="shared" si="0"/>
        <v>12722.897499999999</v>
      </c>
      <c r="C14">
        <v>11009</v>
      </c>
      <c r="D14" s="19">
        <f t="shared" si="1"/>
        <v>1713.8975</v>
      </c>
      <c r="E14" s="19">
        <f t="shared" si="2"/>
        <v>576613</v>
      </c>
    </row>
    <row r="15" spans="1:5" x14ac:dyDescent="0.3">
      <c r="A15" s="52">
        <v>44835</v>
      </c>
      <c r="B15" s="19">
        <f t="shared" si="0"/>
        <v>12690.787916666666</v>
      </c>
      <c r="C15">
        <v>11009</v>
      </c>
      <c r="D15" s="19">
        <f t="shared" si="1"/>
        <v>1681.7879166666669</v>
      </c>
      <c r="E15" s="19">
        <f t="shared" si="2"/>
        <v>565604</v>
      </c>
    </row>
    <row r="16" spans="1:5" x14ac:dyDescent="0.3">
      <c r="A16" s="52">
        <v>44866</v>
      </c>
      <c r="B16" s="19">
        <f t="shared" si="0"/>
        <v>12658.678333333333</v>
      </c>
      <c r="C16">
        <v>11009</v>
      </c>
      <c r="D16" s="19">
        <f t="shared" si="1"/>
        <v>1649.6783333333335</v>
      </c>
      <c r="E16" s="19">
        <f t="shared" si="2"/>
        <v>554595</v>
      </c>
    </row>
    <row r="17" spans="1:5" x14ac:dyDescent="0.3">
      <c r="A17" s="52">
        <v>44896</v>
      </c>
      <c r="B17" s="19">
        <f t="shared" si="0"/>
        <v>12626.56875</v>
      </c>
      <c r="C17">
        <v>11009</v>
      </c>
      <c r="D17" s="19">
        <f t="shared" si="1"/>
        <v>1617.5687500000001</v>
      </c>
      <c r="E17" s="19">
        <f t="shared" si="2"/>
        <v>543586</v>
      </c>
    </row>
    <row r="18" spans="1:5" x14ac:dyDescent="0.3">
      <c r="A18" s="52">
        <v>44927</v>
      </c>
      <c r="B18" s="19">
        <f t="shared" si="0"/>
        <v>12594.459166666667</v>
      </c>
      <c r="C18">
        <v>11009</v>
      </c>
      <c r="D18" s="19">
        <f t="shared" si="1"/>
        <v>1585.4591666666668</v>
      </c>
      <c r="E18" s="19">
        <f t="shared" si="2"/>
        <v>532577</v>
      </c>
    </row>
    <row r="19" spans="1:5" x14ac:dyDescent="0.3">
      <c r="A19" s="52">
        <v>44958</v>
      </c>
      <c r="B19" s="19">
        <f t="shared" si="0"/>
        <v>12562.349583333333</v>
      </c>
      <c r="C19">
        <v>11009</v>
      </c>
      <c r="D19" s="19">
        <f t="shared" si="1"/>
        <v>1553.3495833333336</v>
      </c>
      <c r="E19" s="19">
        <f t="shared" si="2"/>
        <v>521568</v>
      </c>
    </row>
    <row r="20" spans="1:5" x14ac:dyDescent="0.3">
      <c r="A20" s="52">
        <v>44986</v>
      </c>
      <c r="B20" s="19">
        <f t="shared" si="0"/>
        <v>12530.24</v>
      </c>
      <c r="C20">
        <v>11009</v>
      </c>
      <c r="D20" s="19">
        <f t="shared" si="1"/>
        <v>1521.24</v>
      </c>
      <c r="E20" s="19">
        <f t="shared" si="2"/>
        <v>510559</v>
      </c>
    </row>
    <row r="21" spans="1:5" x14ac:dyDescent="0.3">
      <c r="A21" s="52">
        <v>45017</v>
      </c>
      <c r="B21" s="19">
        <f t="shared" si="0"/>
        <v>12498.130416666667</v>
      </c>
      <c r="C21">
        <v>11009</v>
      </c>
      <c r="D21" s="19">
        <f t="shared" si="1"/>
        <v>1489.1304166666669</v>
      </c>
      <c r="E21" s="19">
        <f t="shared" si="2"/>
        <v>499550</v>
      </c>
    </row>
    <row r="22" spans="1:5" x14ac:dyDescent="0.3">
      <c r="A22" s="52">
        <v>45047</v>
      </c>
      <c r="B22" s="19">
        <f t="shared" si="0"/>
        <v>12466.020833333334</v>
      </c>
      <c r="C22">
        <v>11009</v>
      </c>
      <c r="D22" s="19">
        <f t="shared" si="1"/>
        <v>1457.0208333333333</v>
      </c>
      <c r="E22" s="19">
        <f t="shared" si="2"/>
        <v>488541</v>
      </c>
    </row>
    <row r="23" spans="1:5" x14ac:dyDescent="0.3">
      <c r="A23" s="52">
        <v>45078</v>
      </c>
      <c r="B23" s="19">
        <f t="shared" si="0"/>
        <v>12433.911250000001</v>
      </c>
      <c r="C23">
        <v>11009</v>
      </c>
      <c r="D23" s="19">
        <f t="shared" si="1"/>
        <v>1424.9112500000001</v>
      </c>
      <c r="E23" s="19">
        <f t="shared" si="2"/>
        <v>477532</v>
      </c>
    </row>
    <row r="24" spans="1:5" x14ac:dyDescent="0.3">
      <c r="A24" s="52">
        <v>45108</v>
      </c>
      <c r="B24" s="19">
        <f t="shared" si="0"/>
        <v>12401.801666666666</v>
      </c>
      <c r="C24">
        <v>11009</v>
      </c>
      <c r="D24" s="19">
        <f t="shared" si="1"/>
        <v>1392.801666666667</v>
      </c>
      <c r="E24" s="19">
        <f t="shared" si="2"/>
        <v>466523</v>
      </c>
    </row>
    <row r="25" spans="1:5" x14ac:dyDescent="0.3">
      <c r="A25" s="52">
        <v>45139</v>
      </c>
      <c r="B25" s="19">
        <f t="shared" si="0"/>
        <v>12369.692083333333</v>
      </c>
      <c r="C25">
        <v>11009</v>
      </c>
      <c r="D25" s="19">
        <f t="shared" si="1"/>
        <v>1360.6920833333336</v>
      </c>
      <c r="E25" s="19">
        <f t="shared" si="2"/>
        <v>455514</v>
      </c>
    </row>
    <row r="26" spans="1:5" x14ac:dyDescent="0.3">
      <c r="A26" s="52">
        <v>45170</v>
      </c>
      <c r="B26" s="19">
        <f t="shared" si="0"/>
        <v>12337.5825</v>
      </c>
      <c r="C26">
        <v>11009</v>
      </c>
      <c r="D26" s="19">
        <f t="shared" si="1"/>
        <v>1328.5825000000002</v>
      </c>
      <c r="E26" s="19">
        <f t="shared" si="2"/>
        <v>444505</v>
      </c>
    </row>
    <row r="27" spans="1:5" x14ac:dyDescent="0.3">
      <c r="A27" s="52">
        <v>45200</v>
      </c>
      <c r="B27" s="19">
        <f t="shared" si="0"/>
        <v>12305.472916666668</v>
      </c>
      <c r="C27">
        <v>11009</v>
      </c>
      <c r="D27" s="19">
        <f t="shared" si="1"/>
        <v>1296.4729166666668</v>
      </c>
      <c r="E27" s="19">
        <f t="shared" si="2"/>
        <v>433496</v>
      </c>
    </row>
    <row r="28" spans="1:5" x14ac:dyDescent="0.3">
      <c r="A28" s="52">
        <v>45231</v>
      </c>
      <c r="B28" s="19">
        <f t="shared" si="0"/>
        <v>12273.363333333333</v>
      </c>
      <c r="C28">
        <v>11009</v>
      </c>
      <c r="D28" s="19">
        <f t="shared" si="1"/>
        <v>1264.3633333333335</v>
      </c>
      <c r="E28" s="19">
        <f t="shared" si="2"/>
        <v>422487</v>
      </c>
    </row>
    <row r="29" spans="1:5" x14ac:dyDescent="0.3">
      <c r="A29" s="52">
        <v>45261</v>
      </c>
      <c r="B29" s="19">
        <f t="shared" si="0"/>
        <v>12241.25375</v>
      </c>
      <c r="C29">
        <v>11009</v>
      </c>
      <c r="D29" s="19">
        <f t="shared" si="1"/>
        <v>1232.2537500000001</v>
      </c>
      <c r="E29" s="19">
        <f t="shared" si="2"/>
        <v>411478</v>
      </c>
    </row>
    <row r="30" spans="1:5" x14ac:dyDescent="0.3">
      <c r="A30" s="52">
        <v>45292</v>
      </c>
      <c r="B30" s="19">
        <f t="shared" si="0"/>
        <v>12209.144166666667</v>
      </c>
      <c r="C30">
        <v>11009</v>
      </c>
      <c r="D30" s="19">
        <f t="shared" si="1"/>
        <v>1200.1441666666667</v>
      </c>
      <c r="E30" s="19">
        <f t="shared" si="2"/>
        <v>400469</v>
      </c>
    </row>
    <row r="31" spans="1:5" x14ac:dyDescent="0.3">
      <c r="A31" s="52">
        <v>45323</v>
      </c>
      <c r="B31" s="19">
        <f t="shared" si="0"/>
        <v>12177.034583333334</v>
      </c>
      <c r="C31">
        <v>11009</v>
      </c>
      <c r="D31" s="19">
        <f t="shared" si="1"/>
        <v>1168.0345833333333</v>
      </c>
      <c r="E31" s="19">
        <f t="shared" si="2"/>
        <v>389460</v>
      </c>
    </row>
    <row r="32" spans="1:5" x14ac:dyDescent="0.3">
      <c r="A32" s="52">
        <v>45352</v>
      </c>
      <c r="B32" s="19">
        <f t="shared" si="0"/>
        <v>12144.924999999999</v>
      </c>
      <c r="C32">
        <v>11009</v>
      </c>
      <c r="D32" s="19">
        <f t="shared" si="1"/>
        <v>1135.9250000000002</v>
      </c>
      <c r="E32" s="19">
        <f t="shared" si="2"/>
        <v>378451</v>
      </c>
    </row>
    <row r="33" spans="1:5" x14ac:dyDescent="0.3">
      <c r="A33" s="52">
        <v>45383</v>
      </c>
      <c r="B33" s="19">
        <f t="shared" si="0"/>
        <v>12112.815416666666</v>
      </c>
      <c r="C33">
        <v>11009</v>
      </c>
      <c r="D33" s="19">
        <f t="shared" si="1"/>
        <v>1103.8154166666668</v>
      </c>
      <c r="E33" s="19">
        <f t="shared" si="2"/>
        <v>367442</v>
      </c>
    </row>
    <row r="34" spans="1:5" x14ac:dyDescent="0.3">
      <c r="A34" s="52">
        <v>45413</v>
      </c>
      <c r="B34" s="19">
        <f t="shared" si="0"/>
        <v>12080.705833333333</v>
      </c>
      <c r="C34">
        <v>11009</v>
      </c>
      <c r="D34" s="19">
        <f t="shared" si="1"/>
        <v>1071.7058333333334</v>
      </c>
      <c r="E34" s="19">
        <f t="shared" si="2"/>
        <v>356433</v>
      </c>
    </row>
    <row r="35" spans="1:5" x14ac:dyDescent="0.3">
      <c r="A35" s="52">
        <v>45444</v>
      </c>
      <c r="B35" s="19">
        <f t="shared" si="0"/>
        <v>12048.596250000001</v>
      </c>
      <c r="C35">
        <v>11009</v>
      </c>
      <c r="D35" s="19">
        <f t="shared" si="1"/>
        <v>1039.5962500000001</v>
      </c>
      <c r="E35" s="19">
        <f t="shared" si="2"/>
        <v>345424</v>
      </c>
    </row>
    <row r="36" spans="1:5" x14ac:dyDescent="0.3">
      <c r="A36" s="52">
        <v>45474</v>
      </c>
      <c r="B36" s="19">
        <f t="shared" si="0"/>
        <v>12016.486666666668</v>
      </c>
      <c r="C36">
        <v>11009</v>
      </c>
      <c r="D36" s="19">
        <f t="shared" si="1"/>
        <v>1007.4866666666668</v>
      </c>
      <c r="E36" s="19">
        <f t="shared" si="2"/>
        <v>334415</v>
      </c>
    </row>
    <row r="37" spans="1:5" x14ac:dyDescent="0.3">
      <c r="A37" s="52">
        <v>45505</v>
      </c>
      <c r="B37" s="19">
        <f t="shared" si="0"/>
        <v>11984.377083333333</v>
      </c>
      <c r="C37">
        <v>11009</v>
      </c>
      <c r="D37" s="19">
        <f t="shared" si="1"/>
        <v>975.37708333333342</v>
      </c>
      <c r="E37" s="19">
        <f t="shared" si="2"/>
        <v>323406</v>
      </c>
    </row>
    <row r="38" spans="1:5" x14ac:dyDescent="0.3">
      <c r="A38" s="52">
        <v>45536</v>
      </c>
      <c r="B38" s="19">
        <f t="shared" si="0"/>
        <v>11952.2675</v>
      </c>
      <c r="C38">
        <v>11009</v>
      </c>
      <c r="D38" s="19">
        <f t="shared" si="1"/>
        <v>943.26750000000004</v>
      </c>
      <c r="E38" s="19">
        <f t="shared" si="2"/>
        <v>312397</v>
      </c>
    </row>
    <row r="39" spans="1:5" x14ac:dyDescent="0.3">
      <c r="A39" s="52">
        <v>45566</v>
      </c>
      <c r="B39" s="19">
        <f t="shared" si="0"/>
        <v>11920.157916666667</v>
      </c>
      <c r="C39">
        <v>11009</v>
      </c>
      <c r="D39" s="19">
        <f t="shared" si="1"/>
        <v>911.15791666666667</v>
      </c>
      <c r="E39" s="19">
        <f t="shared" si="2"/>
        <v>301388</v>
      </c>
    </row>
    <row r="40" spans="1:5" x14ac:dyDescent="0.3">
      <c r="A40" s="52">
        <v>45597</v>
      </c>
      <c r="B40" s="19">
        <f t="shared" si="0"/>
        <v>11888.048333333334</v>
      </c>
      <c r="C40">
        <v>11009</v>
      </c>
      <c r="D40" s="19">
        <f t="shared" si="1"/>
        <v>879.04833333333352</v>
      </c>
      <c r="E40" s="19">
        <f t="shared" si="2"/>
        <v>290379</v>
      </c>
    </row>
    <row r="41" spans="1:5" x14ac:dyDescent="0.3">
      <c r="A41" s="52">
        <v>45627</v>
      </c>
      <c r="B41" s="19">
        <f t="shared" si="0"/>
        <v>11855.938749999999</v>
      </c>
      <c r="C41">
        <v>11009</v>
      </c>
      <c r="D41" s="19">
        <f t="shared" si="1"/>
        <v>846.93875000000014</v>
      </c>
      <c r="E41" s="19">
        <f t="shared" si="2"/>
        <v>279370</v>
      </c>
    </row>
    <row r="42" spans="1:5" x14ac:dyDescent="0.3">
      <c r="A42" s="52">
        <v>45658</v>
      </c>
      <c r="B42" s="19">
        <f t="shared" si="0"/>
        <v>11823.829166666666</v>
      </c>
      <c r="C42">
        <v>11009</v>
      </c>
      <c r="D42" s="19">
        <f t="shared" si="1"/>
        <v>814.82916666666677</v>
      </c>
      <c r="E42" s="19">
        <f t="shared" si="2"/>
        <v>268361</v>
      </c>
    </row>
    <row r="43" spans="1:5" x14ac:dyDescent="0.3">
      <c r="A43" s="52">
        <v>45689</v>
      </c>
      <c r="B43" s="19">
        <f t="shared" si="0"/>
        <v>11791.719583333334</v>
      </c>
      <c r="C43">
        <v>11009</v>
      </c>
      <c r="D43" s="19">
        <f t="shared" si="1"/>
        <v>782.71958333333339</v>
      </c>
      <c r="E43" s="19">
        <f t="shared" ref="E43:E66" si="3">E42-C43</f>
        <v>257352</v>
      </c>
    </row>
    <row r="44" spans="1:5" x14ac:dyDescent="0.3">
      <c r="A44" s="52">
        <v>45717</v>
      </c>
      <c r="B44" s="19">
        <f t="shared" si="0"/>
        <v>11759.61</v>
      </c>
      <c r="C44">
        <v>11009</v>
      </c>
      <c r="D44" s="19">
        <f t="shared" si="1"/>
        <v>750.61000000000013</v>
      </c>
      <c r="E44" s="19">
        <f t="shared" si="3"/>
        <v>246343</v>
      </c>
    </row>
    <row r="45" spans="1:5" x14ac:dyDescent="0.3">
      <c r="A45" s="52">
        <v>45748</v>
      </c>
      <c r="B45" s="19">
        <f t="shared" si="0"/>
        <v>11727.500416666666</v>
      </c>
      <c r="C45">
        <v>11009</v>
      </c>
      <c r="D45" s="19">
        <f t="shared" si="1"/>
        <v>718.50041666666675</v>
      </c>
      <c r="E45" s="19">
        <f t="shared" si="3"/>
        <v>235334</v>
      </c>
    </row>
    <row r="46" spans="1:5" x14ac:dyDescent="0.3">
      <c r="A46" s="52">
        <v>45778</v>
      </c>
      <c r="B46" s="19">
        <f t="shared" si="0"/>
        <v>11695.390833333333</v>
      </c>
      <c r="C46">
        <v>11009</v>
      </c>
      <c r="D46" s="19">
        <f t="shared" si="1"/>
        <v>686.39083333333338</v>
      </c>
      <c r="E46" s="19">
        <f t="shared" si="3"/>
        <v>224325</v>
      </c>
    </row>
    <row r="47" spans="1:5" x14ac:dyDescent="0.3">
      <c r="A47" s="52">
        <v>45809</v>
      </c>
      <c r="B47" s="19">
        <f t="shared" si="0"/>
        <v>11663.28125</v>
      </c>
      <c r="C47">
        <v>11009</v>
      </c>
      <c r="D47" s="19">
        <f t="shared" si="1"/>
        <v>654.28125000000011</v>
      </c>
      <c r="E47" s="19">
        <f t="shared" si="3"/>
        <v>213316</v>
      </c>
    </row>
    <row r="48" spans="1:5" x14ac:dyDescent="0.3">
      <c r="A48" s="52">
        <v>45839</v>
      </c>
      <c r="B48" s="19">
        <f t="shared" si="0"/>
        <v>11631.171666666667</v>
      </c>
      <c r="C48">
        <v>11009</v>
      </c>
      <c r="D48" s="19">
        <f t="shared" si="1"/>
        <v>622.17166666666674</v>
      </c>
      <c r="E48" s="19">
        <f t="shared" si="3"/>
        <v>202307</v>
      </c>
    </row>
    <row r="49" spans="1:5" x14ac:dyDescent="0.3">
      <c r="A49" s="52">
        <v>45870</v>
      </c>
      <c r="B49" s="19">
        <f t="shared" si="0"/>
        <v>11599.062083333334</v>
      </c>
      <c r="C49">
        <v>11009</v>
      </c>
      <c r="D49" s="19">
        <f t="shared" si="1"/>
        <v>590.06208333333336</v>
      </c>
      <c r="E49" s="19">
        <f t="shared" si="3"/>
        <v>191298</v>
      </c>
    </row>
    <row r="50" spans="1:5" x14ac:dyDescent="0.3">
      <c r="A50" s="52">
        <v>45901</v>
      </c>
      <c r="B50" s="19">
        <f t="shared" si="0"/>
        <v>11566.952499999999</v>
      </c>
      <c r="C50">
        <v>11009</v>
      </c>
      <c r="D50" s="19">
        <f t="shared" si="1"/>
        <v>557.95249999999999</v>
      </c>
      <c r="E50" s="19">
        <f t="shared" si="3"/>
        <v>180289</v>
      </c>
    </row>
    <row r="51" spans="1:5" x14ac:dyDescent="0.3">
      <c r="A51" s="52">
        <v>45931</v>
      </c>
      <c r="B51" s="19">
        <f t="shared" si="0"/>
        <v>11534.842916666666</v>
      </c>
      <c r="C51">
        <v>11009</v>
      </c>
      <c r="D51" s="19">
        <f t="shared" si="1"/>
        <v>525.84291666666672</v>
      </c>
      <c r="E51" s="19">
        <f t="shared" si="3"/>
        <v>169280</v>
      </c>
    </row>
    <row r="52" spans="1:5" x14ac:dyDescent="0.3">
      <c r="A52" s="52">
        <v>45962</v>
      </c>
      <c r="B52" s="19">
        <f t="shared" si="0"/>
        <v>11502.733333333334</v>
      </c>
      <c r="C52">
        <v>11009</v>
      </c>
      <c r="D52" s="19">
        <f t="shared" si="1"/>
        <v>493.73333333333335</v>
      </c>
      <c r="E52" s="19">
        <f t="shared" si="3"/>
        <v>158271</v>
      </c>
    </row>
    <row r="53" spans="1:5" x14ac:dyDescent="0.3">
      <c r="A53" s="52">
        <v>45992</v>
      </c>
      <c r="B53" s="19">
        <f t="shared" si="0"/>
        <v>11470.623750000001</v>
      </c>
      <c r="C53">
        <v>11009</v>
      </c>
      <c r="D53" s="19">
        <f t="shared" si="1"/>
        <v>461.62375000000003</v>
      </c>
      <c r="E53" s="19">
        <f t="shared" si="3"/>
        <v>147262</v>
      </c>
    </row>
    <row r="54" spans="1:5" x14ac:dyDescent="0.3">
      <c r="A54" s="52">
        <v>46023</v>
      </c>
      <c r="B54" s="19">
        <f t="shared" si="0"/>
        <v>11438.514166666666</v>
      </c>
      <c r="C54">
        <v>11009</v>
      </c>
      <c r="D54" s="19">
        <f t="shared" si="1"/>
        <v>429.51416666666665</v>
      </c>
      <c r="E54" s="19">
        <f t="shared" si="3"/>
        <v>136253</v>
      </c>
    </row>
    <row r="55" spans="1:5" x14ac:dyDescent="0.3">
      <c r="A55" s="52">
        <v>46054</v>
      </c>
      <c r="B55" s="19">
        <f t="shared" si="0"/>
        <v>11406.404583333333</v>
      </c>
      <c r="C55">
        <v>11009</v>
      </c>
      <c r="D55" s="19">
        <f t="shared" si="1"/>
        <v>397.40458333333339</v>
      </c>
      <c r="E55" s="19">
        <f t="shared" si="3"/>
        <v>125244</v>
      </c>
    </row>
    <row r="56" spans="1:5" x14ac:dyDescent="0.3">
      <c r="A56" s="52">
        <v>46082</v>
      </c>
      <c r="B56" s="19">
        <f t="shared" si="0"/>
        <v>11374.295</v>
      </c>
      <c r="C56">
        <v>11009</v>
      </c>
      <c r="D56" s="19">
        <f t="shared" si="1"/>
        <v>365.29500000000002</v>
      </c>
      <c r="E56" s="19">
        <f t="shared" si="3"/>
        <v>114235</v>
      </c>
    </row>
    <row r="57" spans="1:5" x14ac:dyDescent="0.3">
      <c r="A57" s="52">
        <v>46113</v>
      </c>
      <c r="B57" s="19">
        <f t="shared" si="0"/>
        <v>11342.185416666667</v>
      </c>
      <c r="C57">
        <v>11009</v>
      </c>
      <c r="D57" s="19">
        <f t="shared" si="1"/>
        <v>333.1854166666667</v>
      </c>
      <c r="E57" s="19">
        <f t="shared" si="3"/>
        <v>103226</v>
      </c>
    </row>
    <row r="58" spans="1:5" x14ac:dyDescent="0.3">
      <c r="A58" s="52">
        <v>46143</v>
      </c>
      <c r="B58" s="19">
        <f t="shared" si="0"/>
        <v>11310.075833333334</v>
      </c>
      <c r="C58">
        <v>11009</v>
      </c>
      <c r="D58" s="19">
        <f t="shared" si="1"/>
        <v>301.07583333333338</v>
      </c>
      <c r="E58" s="19">
        <f t="shared" si="3"/>
        <v>92217</v>
      </c>
    </row>
    <row r="59" spans="1:5" x14ac:dyDescent="0.3">
      <c r="A59" s="52">
        <v>46174</v>
      </c>
      <c r="B59" s="19">
        <f t="shared" si="0"/>
        <v>11277.966249999999</v>
      </c>
      <c r="C59">
        <v>11009</v>
      </c>
      <c r="D59" s="19">
        <f t="shared" si="1"/>
        <v>268.96625</v>
      </c>
      <c r="E59" s="19">
        <f t="shared" si="3"/>
        <v>81208</v>
      </c>
    </row>
    <row r="60" spans="1:5" x14ac:dyDescent="0.3">
      <c r="A60" s="52">
        <v>46204</v>
      </c>
      <c r="B60" s="19">
        <f t="shared" si="0"/>
        <v>11245.856666666667</v>
      </c>
      <c r="C60">
        <v>11009</v>
      </c>
      <c r="D60" s="19">
        <f t="shared" si="1"/>
        <v>236.85666666666668</v>
      </c>
      <c r="E60" s="19">
        <f t="shared" si="3"/>
        <v>70199</v>
      </c>
    </row>
    <row r="61" spans="1:5" x14ac:dyDescent="0.3">
      <c r="A61" s="52">
        <v>46235</v>
      </c>
      <c r="B61" s="19">
        <f t="shared" si="0"/>
        <v>11213.747083333334</v>
      </c>
      <c r="C61">
        <v>11009</v>
      </c>
      <c r="D61" s="19">
        <f t="shared" si="1"/>
        <v>204.74708333333334</v>
      </c>
      <c r="E61" s="19">
        <f t="shared" si="3"/>
        <v>59190</v>
      </c>
    </row>
    <row r="62" spans="1:5" x14ac:dyDescent="0.3">
      <c r="A62" s="52">
        <v>46266</v>
      </c>
      <c r="B62" s="19">
        <f t="shared" si="0"/>
        <v>11181.637500000001</v>
      </c>
      <c r="C62">
        <v>11009</v>
      </c>
      <c r="D62" s="19">
        <f t="shared" si="1"/>
        <v>172.63750000000002</v>
      </c>
      <c r="E62" s="19">
        <f t="shared" si="3"/>
        <v>48181</v>
      </c>
    </row>
    <row r="63" spans="1:5" x14ac:dyDescent="0.3">
      <c r="A63" s="52">
        <v>46296</v>
      </c>
      <c r="B63" s="19">
        <f t="shared" si="0"/>
        <v>11149.527916666666</v>
      </c>
      <c r="C63">
        <v>11009</v>
      </c>
      <c r="D63" s="19">
        <f t="shared" si="1"/>
        <v>140.5279166666667</v>
      </c>
      <c r="E63" s="19">
        <f t="shared" si="3"/>
        <v>37172</v>
      </c>
    </row>
    <row r="64" spans="1:5" x14ac:dyDescent="0.3">
      <c r="A64" s="52">
        <v>46327</v>
      </c>
      <c r="B64" s="19">
        <f t="shared" si="0"/>
        <v>11117.418333333333</v>
      </c>
      <c r="C64">
        <v>11009</v>
      </c>
      <c r="D64" s="19">
        <f t="shared" si="1"/>
        <v>108.41833333333335</v>
      </c>
      <c r="E64" s="19">
        <f t="shared" si="3"/>
        <v>26163</v>
      </c>
    </row>
    <row r="65" spans="1:5" x14ac:dyDescent="0.3">
      <c r="A65" s="52">
        <v>46357</v>
      </c>
      <c r="B65" s="19">
        <f t="shared" si="0"/>
        <v>11085.30875</v>
      </c>
      <c r="C65">
        <v>11009</v>
      </c>
      <c r="D65" s="19">
        <f t="shared" si="1"/>
        <v>76.308750000000003</v>
      </c>
      <c r="E65" s="19">
        <f t="shared" si="3"/>
        <v>15154</v>
      </c>
    </row>
    <row r="66" spans="1:5" x14ac:dyDescent="0.3">
      <c r="A66" s="52">
        <v>46388</v>
      </c>
      <c r="B66" s="19">
        <f t="shared" si="0"/>
        <v>11053.199166666667</v>
      </c>
      <c r="C66">
        <v>11009</v>
      </c>
      <c r="D66" s="19">
        <f t="shared" si="1"/>
        <v>44.199166666666677</v>
      </c>
      <c r="E66" s="19">
        <f t="shared" si="3"/>
        <v>4145</v>
      </c>
    </row>
    <row r="67" spans="1:5" x14ac:dyDescent="0.3">
      <c r="E67" s="19"/>
    </row>
    <row r="68" spans="1:5" x14ac:dyDescent="0.3">
      <c r="E68" s="19"/>
    </row>
    <row r="69" spans="1:5" x14ac:dyDescent="0.3">
      <c r="E69" s="19"/>
    </row>
    <row r="70" spans="1:5" x14ac:dyDescent="0.3">
      <c r="E70" s="19"/>
    </row>
    <row r="71" spans="1:5" x14ac:dyDescent="0.3">
      <c r="E71" s="19"/>
    </row>
    <row r="72" spans="1:5" x14ac:dyDescent="0.3">
      <c r="E72" s="19"/>
    </row>
    <row r="73" spans="1:5" x14ac:dyDescent="0.3">
      <c r="E73" s="19"/>
    </row>
    <row r="74" spans="1:5" x14ac:dyDescent="0.3">
      <c r="E74" s="19"/>
    </row>
    <row r="75" spans="1:5" x14ac:dyDescent="0.3">
      <c r="E75" s="19"/>
    </row>
    <row r="76" spans="1:5" x14ac:dyDescent="0.3">
      <c r="E76" s="19"/>
    </row>
    <row r="77" spans="1:5" x14ac:dyDescent="0.3">
      <c r="E77" s="19"/>
    </row>
    <row r="78" spans="1:5" x14ac:dyDescent="0.3">
      <c r="E78" s="19"/>
    </row>
    <row r="79" spans="1:5" x14ac:dyDescent="0.3">
      <c r="E79" s="19"/>
    </row>
    <row r="80" spans="1:5" x14ac:dyDescent="0.3">
      <c r="E80" s="19"/>
    </row>
    <row r="81" spans="5:5" x14ac:dyDescent="0.3">
      <c r="E81" s="19"/>
    </row>
    <row r="82" spans="5:5" x14ac:dyDescent="0.3">
      <c r="E82" s="19"/>
    </row>
    <row r="83" spans="5:5" x14ac:dyDescent="0.3">
      <c r="E83" s="19"/>
    </row>
    <row r="84" spans="5:5" x14ac:dyDescent="0.3">
      <c r="E84" s="19"/>
    </row>
    <row r="85" spans="5:5" x14ac:dyDescent="0.3">
      <c r="E85" s="19"/>
    </row>
    <row r="86" spans="5:5" x14ac:dyDescent="0.3">
      <c r="E86" s="19"/>
    </row>
    <row r="87" spans="5:5" x14ac:dyDescent="0.3">
      <c r="E87" s="19"/>
    </row>
    <row r="88" spans="5:5" x14ac:dyDescent="0.3">
      <c r="E88" s="19"/>
    </row>
    <row r="89" spans="5:5" x14ac:dyDescent="0.3">
      <c r="E89" s="19"/>
    </row>
    <row r="90" spans="5:5" x14ac:dyDescent="0.3">
      <c r="E90" s="19"/>
    </row>
    <row r="91" spans="5:5" x14ac:dyDescent="0.3">
      <c r="E91" s="19"/>
    </row>
    <row r="92" spans="5:5" x14ac:dyDescent="0.3">
      <c r="E92" s="19"/>
    </row>
    <row r="93" spans="5:5" x14ac:dyDescent="0.3">
      <c r="E9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Loan</vt:lpstr>
      <vt:lpstr>10 Year Amortization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Long</dc:creator>
  <cp:lastModifiedBy>Ryan Uysaler</cp:lastModifiedBy>
  <dcterms:created xsi:type="dcterms:W3CDTF">2020-11-16T17:40:18Z</dcterms:created>
  <dcterms:modified xsi:type="dcterms:W3CDTF">2021-10-22T15:51:03Z</dcterms:modified>
</cp:coreProperties>
</file>